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63회 통계연보\"/>
    </mc:Choice>
  </mc:AlternateContent>
  <bookViews>
    <workbookView xWindow="0" yWindow="0" windowWidth="28800" windowHeight="12390" tabRatio="822" activeTab="2"/>
  </bookViews>
  <sheets>
    <sheet name="1. 인구추이" sheetId="1" r:id="rId1"/>
    <sheet name="2. 읍면별 세대 및 인구" sheetId="2" r:id="rId2"/>
    <sheet name="3. 읍면리별 세대 및 인구" sheetId="3" r:id="rId3"/>
    <sheet name="4. 연령(5세 계급) 및 성별인구" sheetId="4" r:id="rId4"/>
    <sheet name="5. 인구통태" sheetId="5" r:id="rId5"/>
    <sheet name="6. 인구이동" sheetId="6" r:id="rId6"/>
    <sheet name="6-1. 읍면별 인구이동" sheetId="7" r:id="rId7"/>
    <sheet name="7. 주요국적별 외국인 등록현황" sheetId="8" r:id="rId8"/>
    <sheet name="8. 여성가구주 현황" sheetId="9" r:id="rId9"/>
    <sheet name="9. 외국인과의 혼인" sheetId="10" r:id="rId10"/>
    <sheet name="10. 다문화 가구 및 가구원" sheetId="11" r:id="rId11"/>
    <sheet name="11. 가구원수별 가구(일반가구)" sheetId="12"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3" l="1"/>
  <c r="B23" i="9" l="1"/>
  <c r="AC25" i="8" l="1"/>
  <c r="Z25" i="8"/>
  <c r="W25" i="8"/>
  <c r="T25" i="8"/>
  <c r="Q25" i="8"/>
  <c r="N25" i="8"/>
  <c r="B25" i="8" s="1"/>
  <c r="K25" i="8"/>
  <c r="H25" i="8"/>
  <c r="E25" i="8"/>
  <c r="D25" i="8"/>
  <c r="C25" i="8"/>
  <c r="AC24" i="8"/>
  <c r="Z24" i="8"/>
  <c r="W24" i="8"/>
  <c r="T24" i="8"/>
  <c r="Q24" i="8"/>
  <c r="N24" i="8"/>
  <c r="K24" i="8"/>
  <c r="H24" i="8"/>
  <c r="E24" i="8"/>
  <c r="D24" i="8"/>
  <c r="C24" i="8"/>
  <c r="B24" i="8"/>
  <c r="AC23" i="8"/>
  <c r="Z23" i="8"/>
  <c r="W23" i="8"/>
  <c r="T23" i="8"/>
  <c r="Q23" i="8"/>
  <c r="N23" i="8"/>
  <c r="K23" i="8"/>
  <c r="H23" i="8"/>
  <c r="E23" i="8"/>
  <c r="D23" i="8"/>
  <c r="C23" i="8"/>
  <c r="B23" i="8"/>
  <c r="AC22" i="8"/>
  <c r="Z22" i="8"/>
  <c r="W22" i="8"/>
  <c r="T22" i="8"/>
  <c r="Q22" i="8"/>
  <c r="N22" i="8"/>
  <c r="K22" i="8"/>
  <c r="H22" i="8"/>
  <c r="E22" i="8"/>
  <c r="D22" i="8"/>
  <c r="C22" i="8"/>
  <c r="B22" i="8"/>
  <c r="AC21" i="8"/>
  <c r="Z21" i="8"/>
  <c r="W21" i="8"/>
  <c r="T21" i="8"/>
  <c r="Q21" i="8"/>
  <c r="N21" i="8"/>
  <c r="K21" i="8"/>
  <c r="H21" i="8"/>
  <c r="E21" i="8"/>
  <c r="D21" i="8"/>
  <c r="C21" i="8"/>
  <c r="B21" i="8"/>
  <c r="AC20" i="8"/>
  <c r="Z20" i="8"/>
  <c r="W20" i="8"/>
  <c r="T20" i="8"/>
  <c r="Q20" i="8"/>
  <c r="N20" i="8"/>
  <c r="K20" i="8"/>
  <c r="H20" i="8"/>
  <c r="E20" i="8"/>
  <c r="D20" i="8"/>
  <c r="C20" i="8"/>
  <c r="B20" i="8"/>
  <c r="AC19" i="8"/>
  <c r="Z19" i="8"/>
  <c r="W19" i="8"/>
  <c r="T19" i="8"/>
  <c r="Q19" i="8"/>
  <c r="N19" i="8"/>
  <c r="K19" i="8"/>
  <c r="H19" i="8"/>
  <c r="E19" i="8"/>
  <c r="D19" i="8"/>
  <c r="C19" i="8"/>
  <c r="B19" i="8"/>
  <c r="AC18" i="8"/>
  <c r="Z18" i="8"/>
  <c r="W18" i="8"/>
  <c r="T18" i="8"/>
  <c r="Q18" i="8"/>
  <c r="N18" i="8"/>
  <c r="B18" i="8" s="1"/>
  <c r="K18" i="8"/>
  <c r="H18" i="8"/>
  <c r="E18" i="8"/>
  <c r="D18" i="8"/>
  <c r="C18" i="8"/>
  <c r="AC17" i="8"/>
  <c r="Z17" i="8"/>
  <c r="W17" i="8"/>
  <c r="T17" i="8"/>
  <c r="Q17" i="8"/>
  <c r="N17" i="8"/>
  <c r="K17" i="8"/>
  <c r="H17" i="8"/>
  <c r="E17" i="8"/>
  <c r="D17" i="8"/>
  <c r="C17" i="8"/>
  <c r="B17" i="8"/>
  <c r="AC16" i="8"/>
  <c r="Z16" i="8"/>
  <c r="W16" i="8"/>
  <c r="T16" i="8"/>
  <c r="Q16" i="8"/>
  <c r="N16" i="8"/>
  <c r="K16" i="8"/>
  <c r="H16" i="8"/>
  <c r="E16" i="8"/>
  <c r="D16" i="8"/>
  <c r="C16" i="8"/>
  <c r="B16" i="8"/>
  <c r="AC15" i="8"/>
  <c r="Z15" i="8"/>
  <c r="W15" i="8"/>
  <c r="T15" i="8"/>
  <c r="Q15" i="8"/>
  <c r="N15" i="8"/>
  <c r="K15" i="8"/>
  <c r="H15" i="8"/>
  <c r="E15" i="8"/>
  <c r="D15" i="8"/>
  <c r="C15" i="8"/>
  <c r="B15" i="8"/>
  <c r="AC14" i="8"/>
  <c r="Z14" i="8"/>
  <c r="W14" i="8"/>
  <c r="T14" i="8"/>
  <c r="Q14" i="8"/>
  <c r="N14" i="8"/>
  <c r="K14" i="8"/>
  <c r="H14" i="8"/>
  <c r="E14" i="8"/>
  <c r="D14" i="8"/>
  <c r="C14" i="8"/>
  <c r="B14" i="8"/>
  <c r="AC13" i="8"/>
  <c r="Z13" i="8"/>
  <c r="W13" i="8"/>
  <c r="T13" i="8"/>
  <c r="Q13" i="8"/>
  <c r="N13" i="8"/>
  <c r="K13" i="8"/>
  <c r="H13" i="8"/>
  <c r="E13" i="8"/>
  <c r="D13" i="8"/>
  <c r="C13" i="8"/>
  <c r="B13" i="8"/>
  <c r="AC12" i="8"/>
  <c r="Z12" i="8"/>
  <c r="W12" i="8"/>
  <c r="T12" i="8"/>
  <c r="Q12" i="8"/>
  <c r="N12" i="8"/>
  <c r="K12" i="8"/>
  <c r="H12" i="8"/>
  <c r="E12" i="8"/>
  <c r="D12" i="8"/>
  <c r="C12" i="8"/>
  <c r="B12" i="8"/>
  <c r="V26" i="7"/>
  <c r="S26" i="7"/>
  <c r="P26" i="7"/>
  <c r="M26" i="7"/>
  <c r="J26" i="7"/>
  <c r="E26" i="7"/>
  <c r="B26" i="7"/>
  <c r="V25" i="7"/>
  <c r="S25" i="7"/>
  <c r="P25" i="7"/>
  <c r="M25" i="7"/>
  <c r="J25" i="7"/>
  <c r="E25" i="7"/>
  <c r="B25" i="7"/>
  <c r="V24" i="7"/>
  <c r="S24" i="7"/>
  <c r="P24" i="7"/>
  <c r="M24" i="7"/>
  <c r="J24" i="7"/>
  <c r="E24" i="7"/>
  <c r="B24" i="7"/>
  <c r="V23" i="7"/>
  <c r="S23" i="7"/>
  <c r="P23" i="7"/>
  <c r="M23" i="7"/>
  <c r="J23" i="7"/>
  <c r="E23" i="7"/>
  <c r="B23" i="7"/>
  <c r="V22" i="7"/>
  <c r="S22" i="7"/>
  <c r="P22" i="7"/>
  <c r="M22" i="7"/>
  <c r="J22" i="7"/>
  <c r="E22" i="7"/>
  <c r="B22" i="7"/>
  <c r="V21" i="7"/>
  <c r="S21" i="7"/>
  <c r="P21" i="7"/>
  <c r="M21" i="7"/>
  <c r="J21" i="7"/>
  <c r="E21" i="7"/>
  <c r="B21" i="7"/>
  <c r="V20" i="7"/>
  <c r="S20" i="7"/>
  <c r="P20" i="7"/>
  <c r="M20" i="7"/>
  <c r="J20" i="7"/>
  <c r="E20" i="7"/>
  <c r="B20" i="7"/>
  <c r="V19" i="7"/>
  <c r="S19" i="7"/>
  <c r="P19" i="7"/>
  <c r="M19" i="7"/>
  <c r="J19" i="7"/>
  <c r="E19" i="7"/>
  <c r="B19" i="7"/>
  <c r="V18" i="7"/>
  <c r="S18" i="7"/>
  <c r="P18" i="7"/>
  <c r="M18" i="7"/>
  <c r="J18" i="7"/>
  <c r="E18" i="7"/>
  <c r="B18" i="7"/>
  <c r="V17" i="7"/>
  <c r="S17" i="7"/>
  <c r="P17" i="7"/>
  <c r="M17" i="7"/>
  <c r="J17" i="7"/>
  <c r="E17" i="7"/>
  <c r="B17" i="7"/>
  <c r="V16" i="7"/>
  <c r="S16" i="7"/>
  <c r="P16" i="7"/>
  <c r="M16" i="7"/>
  <c r="J16" i="7"/>
  <c r="E16" i="7"/>
  <c r="B16" i="7"/>
  <c r="V15" i="7"/>
  <c r="S15" i="7"/>
  <c r="P15" i="7"/>
  <c r="M15" i="7"/>
  <c r="J15" i="7"/>
  <c r="E15" i="7"/>
  <c r="B15" i="7"/>
  <c r="V14" i="7"/>
  <c r="S14" i="7"/>
  <c r="P14" i="7"/>
  <c r="M14" i="7"/>
  <c r="J14" i="7"/>
  <c r="E14" i="7"/>
  <c r="B14" i="7"/>
  <c r="V13" i="7"/>
  <c r="S13" i="7"/>
  <c r="P13" i="7"/>
  <c r="M13" i="7"/>
  <c r="J13" i="7"/>
  <c r="E13" i="7"/>
  <c r="B13" i="7"/>
  <c r="W24" i="6"/>
  <c r="T24" i="6"/>
  <c r="Q24" i="6"/>
  <c r="N24" i="6"/>
  <c r="K24" i="6"/>
  <c r="H24" i="6"/>
  <c r="E24" i="6"/>
  <c r="B24" i="6"/>
  <c r="W23" i="6"/>
  <c r="T23" i="6"/>
  <c r="Q23" i="6"/>
  <c r="N23" i="6"/>
  <c r="K23" i="6"/>
  <c r="H23" i="6"/>
  <c r="E23" i="6"/>
  <c r="B23" i="6"/>
  <c r="W22" i="6"/>
  <c r="T22" i="6"/>
  <c r="Q22" i="6"/>
  <c r="N22" i="6"/>
  <c r="K22" i="6"/>
  <c r="H22" i="6"/>
  <c r="E22" i="6"/>
  <c r="B22" i="6"/>
  <c r="W21" i="6"/>
  <c r="T21" i="6"/>
  <c r="Q21" i="6"/>
  <c r="N21" i="6"/>
  <c r="K21" i="6"/>
  <c r="H21" i="6"/>
  <c r="E21" i="6"/>
  <c r="B21" i="6"/>
  <c r="W20" i="6"/>
  <c r="T20" i="6"/>
  <c r="Q20" i="6"/>
  <c r="N20" i="6"/>
  <c r="K20" i="6"/>
  <c r="H20" i="6"/>
  <c r="E20" i="6"/>
  <c r="B20" i="6"/>
  <c r="W19" i="6"/>
  <c r="T19" i="6"/>
  <c r="Q19" i="6"/>
  <c r="N19" i="6"/>
  <c r="K19" i="6"/>
  <c r="H19" i="6"/>
  <c r="E19" i="6"/>
  <c r="B19" i="6"/>
  <c r="W18" i="6"/>
  <c r="T18" i="6"/>
  <c r="Q18" i="6"/>
  <c r="N18" i="6"/>
  <c r="K18" i="6"/>
  <c r="H18" i="6"/>
  <c r="E18" i="6"/>
  <c r="B18" i="6"/>
  <c r="W17" i="6"/>
  <c r="T17" i="6"/>
  <c r="Q17" i="6"/>
  <c r="N17" i="6"/>
  <c r="K17" i="6"/>
  <c r="H17" i="6"/>
  <c r="E17" i="6"/>
  <c r="B17" i="6"/>
  <c r="W16" i="6"/>
  <c r="T16" i="6"/>
  <c r="Q16" i="6"/>
  <c r="N16" i="6"/>
  <c r="K16" i="6"/>
  <c r="H16" i="6"/>
  <c r="E16" i="6"/>
  <c r="B16" i="6"/>
  <c r="W15" i="6"/>
  <c r="T15" i="6"/>
  <c r="Q15" i="6"/>
  <c r="N15" i="6"/>
  <c r="K15" i="6"/>
  <c r="H15" i="6"/>
  <c r="E15" i="6"/>
  <c r="B15" i="6"/>
  <c r="W14" i="6"/>
  <c r="T14" i="6"/>
  <c r="Q14" i="6"/>
  <c r="N14" i="6"/>
  <c r="K14" i="6"/>
  <c r="H14" i="6"/>
  <c r="E14" i="6"/>
  <c r="B14" i="6"/>
  <c r="W13" i="6"/>
  <c r="T13" i="6"/>
  <c r="Q13" i="6"/>
  <c r="N13" i="6"/>
  <c r="K13" i="6"/>
  <c r="H13" i="6"/>
  <c r="E13" i="6"/>
  <c r="B13" i="6"/>
  <c r="E25" i="5" l="1"/>
  <c r="B25" i="5"/>
  <c r="E24" i="5"/>
  <c r="B24" i="5"/>
  <c r="E23" i="5"/>
  <c r="B23" i="5"/>
  <c r="E22" i="5"/>
  <c r="B22" i="5"/>
  <c r="E21" i="5"/>
  <c r="B21" i="5"/>
  <c r="E20" i="5"/>
  <c r="B20" i="5"/>
  <c r="E19" i="5"/>
  <c r="B19" i="5"/>
  <c r="E18" i="5"/>
  <c r="B18" i="5"/>
  <c r="E17" i="5"/>
  <c r="B17" i="5"/>
  <c r="E16" i="5"/>
  <c r="B16" i="5"/>
  <c r="E15" i="5"/>
  <c r="B15" i="5"/>
  <c r="E14" i="5"/>
  <c r="B14" i="5"/>
  <c r="E13" i="5"/>
  <c r="B13" i="5"/>
  <c r="E12" i="5"/>
  <c r="B12" i="5"/>
  <c r="V25" i="4" l="1"/>
  <c r="V24" i="4"/>
  <c r="V23" i="4"/>
  <c r="V22" i="4"/>
  <c r="V21" i="4"/>
  <c r="V20" i="4"/>
  <c r="V19" i="4"/>
  <c r="V18" i="4"/>
  <c r="V17" i="4"/>
  <c r="V16" i="4"/>
  <c r="V15" i="4"/>
  <c r="V14" i="4"/>
  <c r="V13" i="4"/>
  <c r="V12" i="4"/>
  <c r="V11" i="4"/>
  <c r="V10" i="4"/>
  <c r="V9" i="4"/>
  <c r="V8" i="4"/>
  <c r="I27" i="2"/>
  <c r="F27" i="2"/>
  <c r="N27" i="2" s="1"/>
  <c r="E27" i="2"/>
  <c r="D27" i="2"/>
  <c r="C27" i="2"/>
  <c r="L27" i="2" s="1"/>
  <c r="N26" i="2"/>
  <c r="I26" i="2"/>
  <c r="F26" i="2"/>
  <c r="E26" i="2"/>
  <c r="D26" i="2"/>
  <c r="C26" i="2" s="1"/>
  <c r="L26" i="2" s="1"/>
  <c r="I25" i="2"/>
  <c r="F25" i="2"/>
  <c r="N25" i="2" s="1"/>
  <c r="E25" i="2"/>
  <c r="D25" i="2"/>
  <c r="I24" i="2"/>
  <c r="F24" i="2"/>
  <c r="N24" i="2" s="1"/>
  <c r="E24" i="2"/>
  <c r="D24" i="2"/>
  <c r="C24" i="2" s="1"/>
  <c r="L24" i="2" s="1"/>
  <c r="I23" i="2"/>
  <c r="F23" i="2"/>
  <c r="N23" i="2" s="1"/>
  <c r="E23" i="2"/>
  <c r="D23" i="2"/>
  <c r="C23" i="2" s="1"/>
  <c r="L23" i="2" s="1"/>
  <c r="I22" i="2"/>
  <c r="F22" i="2"/>
  <c r="N22" i="2" s="1"/>
  <c r="E22" i="2"/>
  <c r="D22" i="2"/>
  <c r="C22" i="2" s="1"/>
  <c r="L22" i="2" s="1"/>
  <c r="I21" i="2"/>
  <c r="F21" i="2"/>
  <c r="N21" i="2" s="1"/>
  <c r="E21" i="2"/>
  <c r="D21" i="2"/>
  <c r="C21" i="2"/>
  <c r="L21" i="2" s="1"/>
  <c r="I20" i="2"/>
  <c r="F20" i="2"/>
  <c r="N20" i="2" s="1"/>
  <c r="E20" i="2"/>
  <c r="D20" i="2"/>
  <c r="C20" i="2" s="1"/>
  <c r="L20" i="2" s="1"/>
  <c r="I19" i="2"/>
  <c r="F19" i="2"/>
  <c r="N19" i="2" s="1"/>
  <c r="E19" i="2"/>
  <c r="D19" i="2"/>
  <c r="I18" i="2"/>
  <c r="F18" i="2"/>
  <c r="N18" i="2" s="1"/>
  <c r="E18" i="2"/>
  <c r="D18" i="2"/>
  <c r="C18" i="2" s="1"/>
  <c r="L18" i="2" s="1"/>
  <c r="I17" i="2"/>
  <c r="F17" i="2"/>
  <c r="N17" i="2" s="1"/>
  <c r="E17" i="2"/>
  <c r="D17" i="2"/>
  <c r="C17" i="2" s="1"/>
  <c r="L17" i="2" s="1"/>
  <c r="I16" i="2"/>
  <c r="F16" i="2"/>
  <c r="N16" i="2" s="1"/>
  <c r="E16" i="2"/>
  <c r="D16" i="2"/>
  <c r="I15" i="2"/>
  <c r="F15" i="2"/>
  <c r="N15" i="2" s="1"/>
  <c r="E15" i="2"/>
  <c r="D15" i="2"/>
  <c r="C15" i="2" s="1"/>
  <c r="L15" i="2" s="1"/>
  <c r="I14" i="2"/>
  <c r="F14" i="2"/>
  <c r="N14" i="2" s="1"/>
  <c r="E14" i="2"/>
  <c r="D14" i="2"/>
  <c r="C16" i="2" l="1"/>
  <c r="L16" i="2" s="1"/>
  <c r="C25" i="2"/>
  <c r="L25" i="2" s="1"/>
  <c r="C14" i="2"/>
  <c r="L14" i="2" s="1"/>
  <c r="C19" i="2"/>
  <c r="L19" i="2" s="1"/>
  <c r="C342" i="3"/>
  <c r="L342" i="3" s="1"/>
  <c r="C341" i="3"/>
  <c r="L341" i="3" s="1"/>
  <c r="C340" i="3"/>
  <c r="L340" i="3" s="1"/>
  <c r="C339" i="3"/>
  <c r="L339" i="3" s="1"/>
  <c r="C338" i="3"/>
  <c r="L338" i="3" s="1"/>
  <c r="C337" i="3"/>
  <c r="L337" i="3" s="1"/>
  <c r="C336" i="3"/>
  <c r="L336" i="3" s="1"/>
  <c r="C335" i="3"/>
  <c r="L335" i="3" s="1"/>
  <c r="C334" i="3"/>
  <c r="L334" i="3" s="1"/>
  <c r="C333" i="3"/>
  <c r="L333" i="3" s="1"/>
  <c r="I333" i="3" l="1"/>
  <c r="I335" i="3"/>
  <c r="I337" i="3"/>
  <c r="I339" i="3"/>
  <c r="I341" i="3"/>
  <c r="I334" i="3"/>
  <c r="I336" i="3"/>
  <c r="I338" i="3"/>
  <c r="I340" i="3"/>
  <c r="I342" i="3"/>
  <c r="I222" i="3" l="1"/>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C190" i="3"/>
  <c r="I190" i="3" s="1"/>
  <c r="I363" i="3" l="1"/>
  <c r="I362" i="3"/>
  <c r="I361" i="3"/>
  <c r="I360" i="3"/>
  <c r="I359" i="3"/>
  <c r="I358" i="3"/>
  <c r="I357" i="3"/>
  <c r="I356" i="3"/>
  <c r="I355" i="3"/>
  <c r="I354" i="3"/>
  <c r="I353" i="3"/>
  <c r="I352" i="3"/>
  <c r="I351" i="3"/>
  <c r="I350" i="3"/>
  <c r="I349" i="3"/>
  <c r="I348" i="3"/>
  <c r="I347" i="3"/>
  <c r="I346" i="3"/>
  <c r="I345" i="3"/>
  <c r="I344" i="3"/>
  <c r="I331" i="3" l="1"/>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C299" i="3" l="1"/>
  <c r="L299" i="3" s="1"/>
  <c r="C298" i="3"/>
  <c r="L298" i="3" s="1"/>
  <c r="C297" i="3"/>
  <c r="L297" i="3" s="1"/>
  <c r="C296" i="3"/>
  <c r="L296" i="3" s="1"/>
  <c r="C295" i="3"/>
  <c r="L295" i="3" s="1"/>
  <c r="C294" i="3"/>
  <c r="L294" i="3" s="1"/>
  <c r="C293" i="3"/>
  <c r="L293" i="3" s="1"/>
  <c r="C292" i="3"/>
  <c r="L292" i="3" s="1"/>
  <c r="C291" i="3"/>
  <c r="L291" i="3" s="1"/>
  <c r="C290" i="3"/>
  <c r="L290" i="3" s="1"/>
  <c r="C289" i="3"/>
  <c r="L289" i="3" s="1"/>
  <c r="C288" i="3"/>
  <c r="L288" i="3" s="1"/>
  <c r="C287" i="3"/>
  <c r="L287" i="3" s="1"/>
  <c r="L286" i="3"/>
  <c r="I286" i="3"/>
  <c r="C285" i="3"/>
  <c r="L285" i="3" s="1"/>
  <c r="I287" i="3" l="1"/>
  <c r="I289" i="3"/>
  <c r="I291" i="3"/>
  <c r="I293" i="3"/>
  <c r="I295" i="3"/>
  <c r="I297" i="3"/>
  <c r="I299" i="3"/>
  <c r="I285" i="3"/>
  <c r="I288" i="3"/>
  <c r="I290" i="3"/>
  <c r="I292" i="3"/>
  <c r="I294" i="3"/>
  <c r="I296" i="3"/>
  <c r="I298" i="3"/>
  <c r="C283" i="3" l="1"/>
  <c r="L283" i="3" s="1"/>
  <c r="C282" i="3"/>
  <c r="L282" i="3" s="1"/>
  <c r="C281" i="3"/>
  <c r="L281" i="3" s="1"/>
  <c r="C280" i="3"/>
  <c r="L280" i="3" s="1"/>
  <c r="C279" i="3"/>
  <c r="L279" i="3" s="1"/>
  <c r="C278" i="3"/>
  <c r="L278" i="3" s="1"/>
  <c r="C277" i="3"/>
  <c r="L277" i="3" s="1"/>
  <c r="C276" i="3"/>
  <c r="L276" i="3" s="1"/>
  <c r="C275" i="3"/>
  <c r="L275" i="3" s="1"/>
  <c r="C274" i="3"/>
  <c r="L274" i="3" s="1"/>
  <c r="C273" i="3"/>
  <c r="L273" i="3" s="1"/>
  <c r="C272" i="3"/>
  <c r="L272" i="3" s="1"/>
  <c r="C271" i="3"/>
  <c r="L271" i="3" s="1"/>
  <c r="C270" i="3"/>
  <c r="L270" i="3" s="1"/>
  <c r="I270" i="3" l="1"/>
  <c r="I272" i="3"/>
  <c r="I274" i="3"/>
  <c r="I276" i="3"/>
  <c r="I278" i="3"/>
  <c r="I280" i="3"/>
  <c r="I282" i="3"/>
  <c r="I271" i="3"/>
  <c r="I273" i="3"/>
  <c r="I275" i="3"/>
  <c r="I277" i="3"/>
  <c r="I279" i="3"/>
  <c r="I281" i="3"/>
  <c r="I283" i="3"/>
  <c r="L188" i="3" l="1"/>
  <c r="I188" i="3"/>
  <c r="L187" i="3"/>
  <c r="I187" i="3"/>
  <c r="L186" i="3"/>
  <c r="I186" i="3"/>
  <c r="L185" i="3"/>
  <c r="I185" i="3"/>
  <c r="L184" i="3"/>
  <c r="I184" i="3"/>
  <c r="L183" i="3"/>
  <c r="I183" i="3"/>
  <c r="L182" i="3"/>
  <c r="I182" i="3"/>
  <c r="L181" i="3"/>
  <c r="I181" i="3"/>
  <c r="L180" i="3"/>
  <c r="I180" i="3"/>
  <c r="L179" i="3"/>
  <c r="I179" i="3"/>
  <c r="L178" i="3"/>
  <c r="I178" i="3"/>
  <c r="L177" i="3"/>
  <c r="I177" i="3"/>
  <c r="L176" i="3"/>
  <c r="I176" i="3"/>
  <c r="L175" i="3"/>
  <c r="I175" i="3"/>
  <c r="L174" i="3"/>
  <c r="I174" i="3"/>
  <c r="L173" i="3"/>
  <c r="I173" i="3"/>
  <c r="L172" i="3"/>
  <c r="I172" i="3"/>
  <c r="L171" i="3"/>
  <c r="I171" i="3"/>
  <c r="L170" i="3"/>
  <c r="I170" i="3"/>
  <c r="L169" i="3"/>
  <c r="I169" i="3"/>
  <c r="L168" i="3"/>
  <c r="I168" i="3"/>
  <c r="L167" i="3"/>
  <c r="I167" i="3"/>
  <c r="L166" i="3"/>
  <c r="I166" i="3"/>
  <c r="L165" i="3"/>
  <c r="I165" i="3"/>
  <c r="L164" i="3"/>
  <c r="I164" i="3"/>
  <c r="L163" i="3"/>
  <c r="I163" i="3"/>
  <c r="L162" i="3"/>
  <c r="I162" i="3"/>
  <c r="L161" i="3"/>
  <c r="I161" i="3"/>
  <c r="L160" i="3"/>
  <c r="I160" i="3"/>
  <c r="L159" i="3"/>
  <c r="I159" i="3"/>
  <c r="L158" i="3"/>
  <c r="I158" i="3"/>
  <c r="L157" i="3"/>
  <c r="I157" i="3"/>
  <c r="L156" i="3"/>
  <c r="I156" i="3"/>
  <c r="L155" i="3"/>
  <c r="I155" i="3"/>
  <c r="L154" i="3"/>
  <c r="I154" i="3"/>
  <c r="L127" i="3" l="1"/>
  <c r="I127" i="3"/>
  <c r="C127" i="3"/>
  <c r="C126" i="3"/>
  <c r="L126" i="3" s="1"/>
  <c r="L125" i="3"/>
  <c r="I125" i="3"/>
  <c r="C125" i="3"/>
  <c r="C124" i="3"/>
  <c r="I124" i="3" s="1"/>
  <c r="L123" i="3"/>
  <c r="I123" i="3"/>
  <c r="C123" i="3"/>
  <c r="C122" i="3"/>
  <c r="L122" i="3" s="1"/>
  <c r="L121" i="3"/>
  <c r="I121" i="3"/>
  <c r="C121" i="3"/>
  <c r="C120" i="3"/>
  <c r="I120" i="3" s="1"/>
  <c r="L119" i="3"/>
  <c r="I119" i="3"/>
  <c r="C119" i="3"/>
  <c r="C118" i="3"/>
  <c r="L118" i="3" s="1"/>
  <c r="L117" i="3"/>
  <c r="I117" i="3"/>
  <c r="C117" i="3"/>
  <c r="C116" i="3"/>
  <c r="I116" i="3" s="1"/>
  <c r="L115" i="3"/>
  <c r="I115" i="3"/>
  <c r="C115" i="3"/>
  <c r="C114" i="3"/>
  <c r="L114" i="3" s="1"/>
  <c r="L113" i="3"/>
  <c r="I113" i="3"/>
  <c r="C113" i="3"/>
  <c r="C112" i="3"/>
  <c r="L112" i="3" s="1"/>
  <c r="L111" i="3"/>
  <c r="I111" i="3"/>
  <c r="C111" i="3"/>
  <c r="C110" i="3"/>
  <c r="I110" i="3" s="1"/>
  <c r="L109" i="3"/>
  <c r="I109" i="3"/>
  <c r="C109" i="3"/>
  <c r="C108" i="3"/>
  <c r="L108" i="3" s="1"/>
  <c r="L107" i="3"/>
  <c r="I107" i="3"/>
  <c r="C107" i="3"/>
  <c r="C106" i="3"/>
  <c r="I106" i="3" s="1"/>
  <c r="L105" i="3"/>
  <c r="I105" i="3"/>
  <c r="C105" i="3"/>
  <c r="C104" i="3"/>
  <c r="L104" i="3" s="1"/>
  <c r="I104" i="3" l="1"/>
  <c r="I108" i="3"/>
  <c r="I112" i="3"/>
  <c r="I114" i="3"/>
  <c r="I118" i="3"/>
  <c r="I122" i="3"/>
  <c r="I126" i="3"/>
  <c r="L106" i="3"/>
  <c r="L110" i="3"/>
  <c r="L116" i="3"/>
  <c r="L120" i="3"/>
  <c r="L124" i="3"/>
  <c r="C102" i="3" l="1"/>
  <c r="I102" i="3" s="1"/>
  <c r="I101" i="3"/>
  <c r="C101" i="3"/>
  <c r="C100" i="3"/>
  <c r="I100" i="3" s="1"/>
  <c r="C99" i="3"/>
  <c r="I99" i="3" s="1"/>
  <c r="I98" i="3"/>
  <c r="C98" i="3"/>
  <c r="C97" i="3"/>
  <c r="I97" i="3" s="1"/>
  <c r="C96" i="3"/>
  <c r="I96" i="3" s="1"/>
  <c r="I95" i="3"/>
  <c r="C95" i="3"/>
  <c r="C94" i="3"/>
  <c r="I94" i="3" s="1"/>
  <c r="C93" i="3"/>
  <c r="I93" i="3" s="1"/>
  <c r="I92" i="3"/>
  <c r="C92" i="3"/>
  <c r="C91" i="3"/>
  <c r="I91" i="3" s="1"/>
  <c r="C90" i="3"/>
  <c r="I90" i="3" s="1"/>
  <c r="I89" i="3"/>
  <c r="C89" i="3"/>
  <c r="I87" i="3" l="1"/>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C53" i="3"/>
  <c r="I53" i="3" s="1"/>
  <c r="C51" i="3" l="1"/>
  <c r="I51" i="3" s="1"/>
  <c r="I50" i="3"/>
  <c r="C50" i="3"/>
  <c r="C49" i="3"/>
  <c r="I49" i="3" s="1"/>
  <c r="C48" i="3"/>
  <c r="I48" i="3" s="1"/>
  <c r="I47" i="3"/>
  <c r="C47" i="3"/>
  <c r="C46" i="3"/>
  <c r="I46" i="3" s="1"/>
  <c r="C45" i="3"/>
  <c r="I45" i="3" s="1"/>
  <c r="I44" i="3"/>
  <c r="C44" i="3"/>
  <c r="C43" i="3"/>
  <c r="I43" i="3" s="1"/>
  <c r="C42" i="3"/>
  <c r="I42" i="3" s="1"/>
  <c r="I41" i="3"/>
  <c r="C41" i="3"/>
  <c r="C40" i="3"/>
  <c r="I40" i="3" s="1"/>
  <c r="C39" i="3"/>
  <c r="I39" i="3" s="1"/>
  <c r="I38" i="3"/>
  <c r="C38" i="3"/>
  <c r="C37" i="3"/>
  <c r="I37" i="3" s="1"/>
  <c r="C36" i="3"/>
  <c r="I36" i="3" s="1"/>
  <c r="I35" i="3"/>
  <c r="C35" i="3"/>
  <c r="C34" i="3"/>
  <c r="I34" i="3" s="1"/>
  <c r="C33" i="3"/>
  <c r="I33" i="3" s="1"/>
  <c r="I32" i="3"/>
  <c r="C32" i="3"/>
  <c r="C31" i="3"/>
  <c r="I31" i="3" s="1"/>
  <c r="C30" i="3"/>
  <c r="I30" i="3" s="1"/>
  <c r="I29" i="3"/>
  <c r="C29" i="3"/>
  <c r="C28" i="3"/>
  <c r="I28" i="3" s="1"/>
  <c r="C27" i="3"/>
  <c r="I27" i="3" s="1"/>
  <c r="I26" i="3"/>
  <c r="C26" i="3"/>
  <c r="C25" i="3"/>
  <c r="I25" i="3" s="1"/>
  <c r="C24" i="3"/>
  <c r="I24" i="3" s="1"/>
  <c r="I23" i="3"/>
  <c r="C23" i="3"/>
  <c r="C22" i="3"/>
  <c r="I22" i="3" s="1"/>
  <c r="C21" i="3"/>
  <c r="I21" i="3" s="1"/>
  <c r="I20" i="3"/>
  <c r="C20" i="3"/>
  <c r="C19" i="3"/>
  <c r="I19" i="3" s="1"/>
  <c r="C18" i="3"/>
  <c r="I18" i="3" s="1"/>
  <c r="I17" i="3"/>
  <c r="C17" i="3"/>
  <c r="C16" i="3"/>
  <c r="I16" i="3" s="1"/>
  <c r="C15" i="3"/>
  <c r="I15" i="3" s="1"/>
  <c r="I14" i="3"/>
  <c r="C14" i="3"/>
  <c r="C13" i="3"/>
  <c r="I13" i="3" s="1"/>
  <c r="C12" i="3"/>
  <c r="I12" i="3" s="1"/>
  <c r="I11" i="3"/>
  <c r="C11" i="3"/>
  <c r="C10" i="3"/>
  <c r="I10" i="3" s="1"/>
  <c r="C9" i="3"/>
  <c r="I9" i="3" s="1"/>
  <c r="C7" i="11" l="1"/>
  <c r="C6" i="11"/>
  <c r="B12" i="12" l="1"/>
  <c r="AC11" i="8"/>
  <c r="Q11" i="8"/>
  <c r="K11" i="8"/>
  <c r="AE11" i="8"/>
  <c r="AD11" i="8"/>
  <c r="AB11" i="8"/>
  <c r="AA11" i="8"/>
  <c r="Z11" i="8"/>
  <c r="Y11" i="8"/>
  <c r="X11" i="8"/>
  <c r="W11" i="8"/>
  <c r="V11" i="8"/>
  <c r="U11" i="8"/>
  <c r="T11" i="8"/>
  <c r="S11" i="8"/>
  <c r="R11" i="8"/>
  <c r="P11" i="8"/>
  <c r="O11" i="8"/>
  <c r="N11" i="8"/>
  <c r="M11" i="8"/>
  <c r="L11" i="8"/>
  <c r="J11" i="8"/>
  <c r="I11" i="8"/>
  <c r="H11" i="8"/>
  <c r="G11" i="8"/>
  <c r="F11" i="8"/>
  <c r="E11" i="8"/>
  <c r="D11" i="8"/>
  <c r="C11" i="8"/>
  <c r="B11" i="8" s="1"/>
  <c r="E26" i="9"/>
  <c r="E25" i="9"/>
  <c r="E24" i="9"/>
  <c r="E23" i="9"/>
  <c r="E22" i="9"/>
  <c r="B21" i="9"/>
  <c r="E21" i="9" s="1"/>
  <c r="B20" i="9"/>
  <c r="E20" i="9" s="1"/>
  <c r="E19" i="9"/>
  <c r="E18" i="9"/>
  <c r="B17" i="9"/>
  <c r="E17" i="9" s="1"/>
  <c r="E16" i="9"/>
  <c r="E15" i="9"/>
  <c r="E14" i="9"/>
  <c r="E13" i="9"/>
  <c r="D12" i="9"/>
  <c r="C12" i="9"/>
  <c r="L363" i="3"/>
  <c r="L361" i="3"/>
  <c r="L359" i="3"/>
  <c r="L357" i="3"/>
  <c r="L355" i="3"/>
  <c r="L353" i="3"/>
  <c r="L351" i="3"/>
  <c r="L349" i="3"/>
  <c r="L347" i="3"/>
  <c r="L345" i="3"/>
  <c r="K343" i="3"/>
  <c r="J343" i="3"/>
  <c r="F343" i="3"/>
  <c r="E343" i="3"/>
  <c r="D343" i="3"/>
  <c r="C343" i="3"/>
  <c r="L343" i="3" s="1"/>
  <c r="B343" i="3"/>
  <c r="K332" i="3"/>
  <c r="J332" i="3"/>
  <c r="F332" i="3"/>
  <c r="E332" i="3"/>
  <c r="D332" i="3"/>
  <c r="B332" i="3"/>
  <c r="L331" i="3"/>
  <c r="L330" i="3"/>
  <c r="L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K300" i="3"/>
  <c r="J300" i="3"/>
  <c r="F300" i="3"/>
  <c r="E300" i="3"/>
  <c r="D300" i="3"/>
  <c r="B300" i="3"/>
  <c r="I284" i="3"/>
  <c r="K284" i="3"/>
  <c r="J284" i="3"/>
  <c r="F284" i="3"/>
  <c r="E284" i="3"/>
  <c r="D284" i="3"/>
  <c r="C284" i="3" s="1"/>
  <c r="L284" i="3" s="1"/>
  <c r="B284" i="3"/>
  <c r="K269" i="3"/>
  <c r="J269" i="3"/>
  <c r="F269" i="3"/>
  <c r="E269" i="3"/>
  <c r="D269" i="3"/>
  <c r="C269" i="3"/>
  <c r="B269" i="3"/>
  <c r="C268" i="3"/>
  <c r="I268" i="3" s="1"/>
  <c r="I267" i="3"/>
  <c r="C267" i="3"/>
  <c r="L267" i="3" s="1"/>
  <c r="C266" i="3"/>
  <c r="I266" i="3" s="1"/>
  <c r="I265" i="3"/>
  <c r="C265" i="3"/>
  <c r="L265" i="3" s="1"/>
  <c r="L264" i="3"/>
  <c r="C264" i="3"/>
  <c r="I264" i="3" s="1"/>
  <c r="C263" i="3"/>
  <c r="L263" i="3" s="1"/>
  <c r="C262" i="3"/>
  <c r="I262" i="3" s="1"/>
  <c r="C261" i="3"/>
  <c r="L261" i="3" s="1"/>
  <c r="L260" i="3"/>
  <c r="C260" i="3"/>
  <c r="I260" i="3" s="1"/>
  <c r="C259" i="3"/>
  <c r="L259" i="3" s="1"/>
  <c r="C258" i="3"/>
  <c r="I258" i="3" s="1"/>
  <c r="I257" i="3"/>
  <c r="C257" i="3"/>
  <c r="L257" i="3" s="1"/>
  <c r="C256" i="3"/>
  <c r="I256" i="3" s="1"/>
  <c r="I255" i="3"/>
  <c r="C255" i="3"/>
  <c r="L255" i="3" s="1"/>
  <c r="L254" i="3"/>
  <c r="C254" i="3"/>
  <c r="I254" i="3" s="1"/>
  <c r="C253" i="3"/>
  <c r="L253" i="3" s="1"/>
  <c r="L252" i="3"/>
  <c r="C252" i="3"/>
  <c r="I252" i="3" s="1"/>
  <c r="I251" i="3"/>
  <c r="C251" i="3"/>
  <c r="L251" i="3" s="1"/>
  <c r="C250" i="3"/>
  <c r="I250" i="3" s="1"/>
  <c r="K249" i="3"/>
  <c r="J249" i="3"/>
  <c r="F249" i="3"/>
  <c r="E249" i="3"/>
  <c r="D249" i="3"/>
  <c r="C249" i="3"/>
  <c r="L249" i="3" s="1"/>
  <c r="B249" i="3"/>
  <c r="C248" i="3"/>
  <c r="I248" i="3" s="1"/>
  <c r="C247" i="3"/>
  <c r="L247" i="3" s="1"/>
  <c r="L246" i="3"/>
  <c r="C246" i="3"/>
  <c r="I246" i="3" s="1"/>
  <c r="C245" i="3"/>
  <c r="L245" i="3" s="1"/>
  <c r="C244" i="3"/>
  <c r="I244" i="3" s="1"/>
  <c r="C243" i="3"/>
  <c r="L243" i="3" s="1"/>
  <c r="L242" i="3"/>
  <c r="C242" i="3"/>
  <c r="I242" i="3" s="1"/>
  <c r="I241" i="3"/>
  <c r="C241" i="3"/>
  <c r="L241" i="3" s="1"/>
  <c r="C240" i="3"/>
  <c r="I240" i="3" s="1"/>
  <c r="C239" i="3"/>
  <c r="L239" i="3" s="1"/>
  <c r="C238" i="3"/>
  <c r="I238" i="3" s="1"/>
  <c r="C237" i="3"/>
  <c r="L237" i="3" s="1"/>
  <c r="L236" i="3"/>
  <c r="C236" i="3"/>
  <c r="I236" i="3" s="1"/>
  <c r="C235" i="3"/>
  <c r="L235" i="3" s="1"/>
  <c r="C234" i="3"/>
  <c r="I234" i="3" s="1"/>
  <c r="I233" i="3"/>
  <c r="C233" i="3"/>
  <c r="L233" i="3" s="1"/>
  <c r="C232" i="3"/>
  <c r="I232" i="3" s="1"/>
  <c r="C231" i="3"/>
  <c r="L231" i="3" s="1"/>
  <c r="C230" i="3"/>
  <c r="I230" i="3" s="1"/>
  <c r="C229" i="3"/>
  <c r="L229" i="3" s="1"/>
  <c r="L228" i="3"/>
  <c r="C228" i="3"/>
  <c r="I228" i="3" s="1"/>
  <c r="C227" i="3"/>
  <c r="L227" i="3" s="1"/>
  <c r="C226" i="3"/>
  <c r="I226" i="3" s="1"/>
  <c r="C225" i="3"/>
  <c r="L225" i="3" s="1"/>
  <c r="C224" i="3"/>
  <c r="I224" i="3" s="1"/>
  <c r="K223" i="3"/>
  <c r="J223" i="3"/>
  <c r="F223" i="3"/>
  <c r="E223" i="3"/>
  <c r="D223" i="3"/>
  <c r="B223" i="3"/>
  <c r="L222" i="3"/>
  <c r="L221" i="3"/>
  <c r="L219" i="3"/>
  <c r="L218" i="3"/>
  <c r="L217" i="3"/>
  <c r="L216" i="3"/>
  <c r="L215" i="3"/>
  <c r="L213" i="3"/>
  <c r="L212" i="3"/>
  <c r="L211" i="3"/>
  <c r="L210" i="3"/>
  <c r="L209" i="3"/>
  <c r="L207" i="3"/>
  <c r="L206" i="3"/>
  <c r="L205" i="3"/>
  <c r="L204" i="3"/>
  <c r="L203" i="3"/>
  <c r="L202" i="3"/>
  <c r="L200" i="3"/>
  <c r="L198" i="3"/>
  <c r="L196" i="3"/>
  <c r="L194" i="3"/>
  <c r="L192" i="3"/>
  <c r="L190" i="3"/>
  <c r="K189" i="3"/>
  <c r="J189" i="3"/>
  <c r="F189" i="3"/>
  <c r="E189" i="3"/>
  <c r="D189" i="3"/>
  <c r="B189" i="3"/>
  <c r="K153" i="3"/>
  <c r="J153" i="3"/>
  <c r="F153" i="3"/>
  <c r="E153" i="3"/>
  <c r="D153" i="3"/>
  <c r="C153" i="3" s="1"/>
  <c r="B153" i="3"/>
  <c r="C152" i="3"/>
  <c r="L152" i="3" s="1"/>
  <c r="C151" i="3"/>
  <c r="I151" i="3" s="1"/>
  <c r="C150" i="3"/>
  <c r="L150" i="3" s="1"/>
  <c r="C149" i="3"/>
  <c r="I149" i="3" s="1"/>
  <c r="C148" i="3"/>
  <c r="L148" i="3" s="1"/>
  <c r="C147" i="3"/>
  <c r="I147" i="3" s="1"/>
  <c r="C146" i="3"/>
  <c r="L146" i="3" s="1"/>
  <c r="C145" i="3"/>
  <c r="I145" i="3" s="1"/>
  <c r="C144" i="3"/>
  <c r="L144" i="3" s="1"/>
  <c r="C143" i="3"/>
  <c r="I143" i="3" s="1"/>
  <c r="C142" i="3"/>
  <c r="L142" i="3" s="1"/>
  <c r="C141" i="3"/>
  <c r="I141" i="3" s="1"/>
  <c r="C140" i="3"/>
  <c r="L140" i="3" s="1"/>
  <c r="C139" i="3"/>
  <c r="I139" i="3" s="1"/>
  <c r="C138" i="3"/>
  <c r="L138" i="3" s="1"/>
  <c r="C137" i="3"/>
  <c r="I137" i="3" s="1"/>
  <c r="C136" i="3"/>
  <c r="L136" i="3" s="1"/>
  <c r="C135" i="3"/>
  <c r="I135" i="3" s="1"/>
  <c r="C134" i="3"/>
  <c r="L134" i="3" s="1"/>
  <c r="C133" i="3"/>
  <c r="I133" i="3" s="1"/>
  <c r="C132" i="3"/>
  <c r="L132" i="3" s="1"/>
  <c r="C131" i="3"/>
  <c r="I131" i="3" s="1"/>
  <c r="C130" i="3"/>
  <c r="L130" i="3" s="1"/>
  <c r="C129" i="3"/>
  <c r="I129" i="3" s="1"/>
  <c r="K128" i="3"/>
  <c r="J128" i="3"/>
  <c r="F128" i="3"/>
  <c r="E128" i="3"/>
  <c r="C128" i="3" s="1"/>
  <c r="L128" i="3" s="1"/>
  <c r="D128" i="3"/>
  <c r="B128" i="3"/>
  <c r="K103" i="3"/>
  <c r="J103" i="3"/>
  <c r="F103" i="3"/>
  <c r="E103" i="3"/>
  <c r="D103" i="3"/>
  <c r="B103" i="3"/>
  <c r="L102" i="3"/>
  <c r="L100" i="3"/>
  <c r="L99" i="3"/>
  <c r="L98" i="3"/>
  <c r="L96" i="3"/>
  <c r="L95" i="3"/>
  <c r="L94" i="3"/>
  <c r="L92" i="3"/>
  <c r="L91" i="3"/>
  <c r="L90" i="3"/>
  <c r="C88" i="3"/>
  <c r="L88" i="3" s="1"/>
  <c r="K88" i="3"/>
  <c r="J88" i="3"/>
  <c r="F88" i="3"/>
  <c r="E88" i="3"/>
  <c r="D88" i="3"/>
  <c r="B88" i="3"/>
  <c r="L87" i="3"/>
  <c r="L85" i="3"/>
  <c r="L83" i="3"/>
  <c r="L81" i="3"/>
  <c r="L79" i="3"/>
  <c r="L75" i="3"/>
  <c r="L73" i="3"/>
  <c r="L71" i="3"/>
  <c r="L69" i="3"/>
  <c r="L68" i="3"/>
  <c r="L67" i="3"/>
  <c r="L65" i="3"/>
  <c r="L64" i="3"/>
  <c r="L63" i="3"/>
  <c r="L61" i="3"/>
  <c r="L60" i="3"/>
  <c r="L59" i="3"/>
  <c r="L58" i="3"/>
  <c r="L57" i="3"/>
  <c r="L55" i="3"/>
  <c r="L54" i="3"/>
  <c r="L53" i="3"/>
  <c r="K52" i="3"/>
  <c r="J52" i="3"/>
  <c r="F52" i="3"/>
  <c r="E52" i="3"/>
  <c r="D52" i="3"/>
  <c r="B52" i="3"/>
  <c r="L51" i="3"/>
  <c r="L49" i="3"/>
  <c r="L48" i="3"/>
  <c r="L47" i="3"/>
  <c r="L46" i="3"/>
  <c r="L45" i="3"/>
  <c r="L44" i="3"/>
  <c r="L43" i="3"/>
  <c r="L42" i="3"/>
  <c r="L41" i="3"/>
  <c r="L40" i="3"/>
  <c r="L39" i="3"/>
  <c r="L38" i="3"/>
  <c r="L37" i="3"/>
  <c r="L36" i="3"/>
  <c r="L35" i="3"/>
  <c r="L33" i="3"/>
  <c r="L32" i="3"/>
  <c r="L31" i="3"/>
  <c r="L30" i="3"/>
  <c r="L29" i="3"/>
  <c r="L27" i="3"/>
  <c r="L26" i="3"/>
  <c r="L25" i="3"/>
  <c r="L24" i="3"/>
  <c r="L23" i="3"/>
  <c r="L22" i="3"/>
  <c r="L21" i="3"/>
  <c r="L19" i="3"/>
  <c r="L18" i="3"/>
  <c r="L17" i="3"/>
  <c r="L15" i="3"/>
  <c r="L14" i="3"/>
  <c r="L13" i="3"/>
  <c r="L12" i="3"/>
  <c r="L11" i="3"/>
  <c r="L10" i="3"/>
  <c r="L9" i="3"/>
  <c r="K8" i="3"/>
  <c r="J8" i="3"/>
  <c r="F8" i="3"/>
  <c r="E8" i="3"/>
  <c r="D8" i="3"/>
  <c r="B8" i="3"/>
  <c r="H7" i="3"/>
  <c r="G7" i="3"/>
  <c r="F7" i="3"/>
  <c r="I259" i="3" l="1"/>
  <c r="I253" i="3"/>
  <c r="I263" i="3"/>
  <c r="L266" i="3"/>
  <c r="I249" i="3"/>
  <c r="L258" i="3"/>
  <c r="I261" i="3"/>
  <c r="B12" i="9"/>
  <c r="E12" i="9" s="1"/>
  <c r="L230" i="3"/>
  <c r="L240" i="3"/>
  <c r="L224" i="3"/>
  <c r="L234" i="3"/>
  <c r="I237" i="3"/>
  <c r="I247" i="3"/>
  <c r="I227" i="3"/>
  <c r="I231" i="3"/>
  <c r="I243" i="3"/>
  <c r="I225" i="3"/>
  <c r="I235" i="3"/>
  <c r="I245" i="3"/>
  <c r="L248" i="3"/>
  <c r="I229" i="3"/>
  <c r="I239" i="3"/>
  <c r="K7" i="3"/>
  <c r="B7" i="3"/>
  <c r="I128" i="3"/>
  <c r="C189" i="3"/>
  <c r="L189" i="3" s="1"/>
  <c r="C300" i="3"/>
  <c r="L300" i="3" s="1"/>
  <c r="J7" i="3"/>
  <c r="C103" i="3"/>
  <c r="I103" i="3" s="1"/>
  <c r="C8" i="3"/>
  <c r="L8" i="3" s="1"/>
  <c r="E7" i="3"/>
  <c r="L352" i="3"/>
  <c r="C52" i="3"/>
  <c r="L80" i="3"/>
  <c r="L86" i="3"/>
  <c r="L191" i="3"/>
  <c r="L197" i="3"/>
  <c r="D7" i="3"/>
  <c r="L20" i="3"/>
  <c r="L56" i="3"/>
  <c r="L62" i="3"/>
  <c r="L66" i="3"/>
  <c r="L77" i="3"/>
  <c r="L129" i="3"/>
  <c r="L133" i="3"/>
  <c r="L137" i="3"/>
  <c r="L145" i="3"/>
  <c r="L149" i="3"/>
  <c r="I153" i="3"/>
  <c r="L153" i="3"/>
  <c r="L16" i="3"/>
  <c r="L28" i="3"/>
  <c r="L34" i="3"/>
  <c r="L50" i="3"/>
  <c r="L89" i="3"/>
  <c r="L141" i="3"/>
  <c r="L72" i="3"/>
  <c r="L78" i="3"/>
  <c r="L84" i="3"/>
  <c r="I88" i="3"/>
  <c r="L93" i="3"/>
  <c r="L97" i="3"/>
  <c r="L101" i="3"/>
  <c r="L193" i="3"/>
  <c r="L199" i="3"/>
  <c r="L346" i="3"/>
  <c r="L358" i="3"/>
  <c r="L269" i="3"/>
  <c r="I269" i="3"/>
  <c r="L74" i="3"/>
  <c r="L70" i="3"/>
  <c r="L76" i="3"/>
  <c r="L82" i="3"/>
  <c r="L131" i="3"/>
  <c r="L135" i="3"/>
  <c r="L139" i="3"/>
  <c r="L143" i="3"/>
  <c r="L147" i="3"/>
  <c r="L151" i="3"/>
  <c r="L195" i="3"/>
  <c r="L201" i="3"/>
  <c r="I300" i="3"/>
  <c r="L344" i="3"/>
  <c r="L350" i="3"/>
  <c r="L356" i="3"/>
  <c r="L362" i="3"/>
  <c r="I130" i="3"/>
  <c r="I132" i="3"/>
  <c r="I134" i="3"/>
  <c r="I136" i="3"/>
  <c r="I138" i="3"/>
  <c r="I140" i="3"/>
  <c r="I142" i="3"/>
  <c r="I144" i="3"/>
  <c r="I146" i="3"/>
  <c r="I148" i="3"/>
  <c r="I150" i="3"/>
  <c r="I152" i="3"/>
  <c r="I189" i="3"/>
  <c r="L208" i="3"/>
  <c r="L214" i="3"/>
  <c r="L220" i="3"/>
  <c r="C223" i="3"/>
  <c r="L226" i="3"/>
  <c r="L232" i="3"/>
  <c r="L238" i="3"/>
  <c r="L244" i="3"/>
  <c r="L250" i="3"/>
  <c r="L256" i="3"/>
  <c r="L262" i="3"/>
  <c r="L268" i="3"/>
  <c r="I343" i="3"/>
  <c r="L348" i="3"/>
  <c r="L354" i="3"/>
  <c r="L360" i="3"/>
  <c r="C332" i="3"/>
  <c r="L103" i="3" l="1"/>
  <c r="I8" i="3"/>
  <c r="I52" i="3"/>
  <c r="L52" i="3"/>
  <c r="L223" i="3"/>
  <c r="I223" i="3"/>
  <c r="I332" i="3"/>
  <c r="L332" i="3"/>
  <c r="C7" i="3"/>
  <c r="L7" i="3" l="1"/>
  <c r="I7" i="3"/>
  <c r="U25" i="4" l="1"/>
  <c r="F25" i="4"/>
  <c r="B25" i="4"/>
  <c r="F24" i="4"/>
  <c r="B24" i="4"/>
  <c r="U23" i="4"/>
  <c r="F23" i="4"/>
  <c r="B23" i="4"/>
  <c r="U22" i="4"/>
  <c r="F22" i="4"/>
  <c r="B22" i="4"/>
  <c r="U21" i="4"/>
  <c r="F21" i="4"/>
  <c r="B21" i="4"/>
  <c r="F20" i="4"/>
  <c r="B20" i="4"/>
  <c r="U19" i="4"/>
  <c r="F19" i="4"/>
  <c r="B19" i="4"/>
  <c r="F18" i="4"/>
  <c r="B18" i="4"/>
  <c r="U17" i="4"/>
  <c r="F17" i="4"/>
  <c r="B17" i="4"/>
  <c r="U16" i="4"/>
  <c r="F16" i="4"/>
  <c r="B16" i="4"/>
  <c r="U15" i="4"/>
  <c r="F15" i="4"/>
  <c r="B15" i="4"/>
  <c r="F14" i="4"/>
  <c r="B14" i="4"/>
  <c r="U13" i="4"/>
  <c r="F13" i="4"/>
  <c r="B13" i="4"/>
  <c r="F12" i="4"/>
  <c r="B12" i="4"/>
  <c r="U11" i="4"/>
  <c r="F11" i="4"/>
  <c r="B11" i="4"/>
  <c r="U10" i="4"/>
  <c r="F10" i="4"/>
  <c r="B10" i="4"/>
  <c r="U9" i="4"/>
  <c r="F9" i="4"/>
  <c r="B9" i="4"/>
  <c r="F8" i="4"/>
  <c r="B8" i="4"/>
  <c r="B7" i="4" s="1"/>
  <c r="X7" i="4"/>
  <c r="W7" i="4"/>
  <c r="V7" i="4" s="1"/>
  <c r="Y17" i="4" s="1"/>
  <c r="T7" i="4"/>
  <c r="S7" i="4"/>
  <c r="R7" i="4"/>
  <c r="U24" i="4" s="1"/>
  <c r="L7" i="4"/>
  <c r="K7" i="4"/>
  <c r="J7" i="4"/>
  <c r="G7" i="4"/>
  <c r="F7" i="4"/>
  <c r="D7" i="4"/>
  <c r="C7" i="4"/>
  <c r="E13" i="2"/>
  <c r="O13" i="2"/>
  <c r="M13" i="2"/>
  <c r="K13" i="2"/>
  <c r="J13" i="2"/>
  <c r="I13" i="2"/>
  <c r="H13" i="2"/>
  <c r="G13" i="2"/>
  <c r="B13" i="2"/>
  <c r="I48" i="1"/>
  <c r="F48" i="1"/>
  <c r="M48" i="1" s="1"/>
  <c r="C48" i="1"/>
  <c r="L45" i="1"/>
  <c r="L44" i="1"/>
  <c r="L43" i="1"/>
  <c r="I42" i="1"/>
  <c r="F42" i="1"/>
  <c r="M42" i="1" s="1"/>
  <c r="E42" i="1"/>
  <c r="D42" i="1"/>
  <c r="C42" i="1"/>
  <c r="O42" i="1" s="1"/>
  <c r="I38" i="1"/>
  <c r="F38" i="1"/>
  <c r="E38" i="1"/>
  <c r="D38" i="1"/>
  <c r="C38" i="1"/>
  <c r="O38" i="1" s="1"/>
  <c r="O32" i="1"/>
  <c r="F31" i="1"/>
  <c r="E31" i="1"/>
  <c r="D31" i="1"/>
  <c r="C31" i="1"/>
  <c r="O31" i="1" s="1"/>
  <c r="F30" i="1"/>
  <c r="E30" i="1"/>
  <c r="D30" i="1"/>
  <c r="C30" i="1"/>
  <c r="O30" i="1" s="1"/>
  <c r="O29" i="1"/>
  <c r="F29" i="1"/>
  <c r="E29" i="1"/>
  <c r="D29" i="1"/>
  <c r="C29" i="1"/>
  <c r="F28" i="1"/>
  <c r="C28" i="1" s="1"/>
  <c r="O28" i="1" s="1"/>
  <c r="E28" i="1"/>
  <c r="D28" i="1"/>
  <c r="F27" i="1"/>
  <c r="C27" i="1" s="1"/>
  <c r="O27" i="1" s="1"/>
  <c r="E27" i="1"/>
  <c r="D27" i="1"/>
  <c r="F26" i="1"/>
  <c r="C26" i="1" s="1"/>
  <c r="O26" i="1" s="1"/>
  <c r="E26" i="1"/>
  <c r="D26" i="1"/>
  <c r="F25" i="1"/>
  <c r="E25" i="1"/>
  <c r="D25" i="1"/>
  <c r="C25" i="1"/>
  <c r="O25" i="1" s="1"/>
  <c r="E24" i="1"/>
  <c r="D24" i="1"/>
  <c r="C24" i="1"/>
  <c r="O24" i="1" s="1"/>
  <c r="O23" i="1"/>
  <c r="E23" i="1"/>
  <c r="D23" i="1"/>
  <c r="C23" i="1"/>
  <c r="E22" i="1"/>
  <c r="D22" i="1"/>
  <c r="C22" i="1"/>
  <c r="O22" i="1" s="1"/>
  <c r="F21" i="1"/>
  <c r="E21" i="1"/>
  <c r="D21" i="1"/>
  <c r="C21" i="1"/>
  <c r="O21" i="1" s="1"/>
  <c r="O20" i="1"/>
  <c r="E20" i="1"/>
  <c r="D20" i="1"/>
  <c r="C20" i="1"/>
  <c r="O19" i="1"/>
  <c r="E19" i="1"/>
  <c r="D19" i="1"/>
  <c r="C19" i="1"/>
  <c r="E18" i="1"/>
  <c r="D18" i="1"/>
  <c r="C18" i="1"/>
  <c r="O18" i="1" s="1"/>
  <c r="O17" i="1"/>
  <c r="E17" i="1"/>
  <c r="D17" i="1"/>
  <c r="C17" i="1"/>
  <c r="O16" i="1"/>
  <c r="E16" i="1"/>
  <c r="D16" i="1"/>
  <c r="C16" i="1"/>
  <c r="E15" i="1"/>
  <c r="D15" i="1"/>
  <c r="C15" i="1"/>
  <c r="O15" i="1" s="1"/>
  <c r="O14" i="1"/>
  <c r="E14" i="1"/>
  <c r="D14" i="1"/>
  <c r="C14" i="1"/>
  <c r="O13" i="1"/>
  <c r="E13" i="1"/>
  <c r="D13" i="1"/>
  <c r="C13" i="1"/>
  <c r="E12" i="1"/>
  <c r="D12" i="1"/>
  <c r="C12" i="1"/>
  <c r="O12" i="1" s="1"/>
  <c r="O11" i="1"/>
  <c r="E11" i="1"/>
  <c r="D11" i="1"/>
  <c r="C11" i="1"/>
  <c r="O10" i="1"/>
  <c r="E10" i="1"/>
  <c r="D10" i="1"/>
  <c r="C10" i="1"/>
  <c r="E9" i="1"/>
  <c r="D9" i="1"/>
  <c r="C9" i="1"/>
  <c r="O9" i="1" s="1"/>
  <c r="Y24" i="4" l="1"/>
  <c r="Y14" i="4"/>
  <c r="Y22" i="4"/>
  <c r="Y8" i="4"/>
  <c r="Y11" i="4"/>
  <c r="Y16" i="4"/>
  <c r="Y18" i="4"/>
  <c r="Y21" i="4"/>
  <c r="Y15" i="4"/>
  <c r="Y9" i="4"/>
  <c r="Y13" i="4"/>
  <c r="Y25" i="4"/>
  <c r="Y19" i="4"/>
  <c r="Y10" i="4"/>
  <c r="Y20" i="4"/>
  <c r="Y23" i="4"/>
  <c r="Y12" i="4"/>
  <c r="U8" i="4"/>
  <c r="U14" i="4"/>
  <c r="U20" i="4"/>
  <c r="U12" i="4"/>
  <c r="U18" i="4"/>
  <c r="F13" i="2"/>
  <c r="N13" i="2" s="1"/>
  <c r="D13" i="2"/>
  <c r="O48" i="1"/>
  <c r="L48" i="1"/>
  <c r="Y7" i="4" l="1"/>
  <c r="U7" i="4"/>
  <c r="C13" i="2"/>
  <c r="L13" i="2" s="1"/>
  <c r="P12" i="7" l="1"/>
  <c r="V12" i="7"/>
  <c r="S12" i="7"/>
  <c r="M12" i="7"/>
  <c r="J12" i="7"/>
  <c r="X12" i="7"/>
  <c r="W12" i="7"/>
  <c r="U12" i="7"/>
  <c r="T12" i="7"/>
  <c r="R12" i="7"/>
  <c r="Q12" i="7"/>
  <c r="O12" i="7"/>
  <c r="N12" i="7"/>
  <c r="L12" i="7"/>
  <c r="K12" i="7"/>
  <c r="I12" i="7"/>
  <c r="H12" i="7"/>
  <c r="G12" i="7"/>
  <c r="F12" i="7"/>
  <c r="D12" i="7"/>
  <c r="C12" i="7"/>
  <c r="B12" i="7" s="1"/>
  <c r="S8" i="7"/>
  <c r="P8" i="7"/>
  <c r="M8" i="7"/>
  <c r="J8" i="7"/>
  <c r="S7" i="7"/>
  <c r="P7" i="7"/>
  <c r="M7" i="7"/>
  <c r="J7" i="7"/>
  <c r="B11" i="5"/>
  <c r="I11" i="5"/>
  <c r="H11" i="5"/>
  <c r="G11" i="5"/>
  <c r="F11" i="5"/>
  <c r="E11" i="5"/>
  <c r="D11" i="5"/>
  <c r="C11" i="5"/>
  <c r="Y12" i="6"/>
  <c r="X12" i="6"/>
  <c r="V12" i="6"/>
  <c r="U12" i="6"/>
  <c r="T12" i="6" s="1"/>
  <c r="S12" i="6"/>
  <c r="R12" i="6"/>
  <c r="Q12" i="6" s="1"/>
  <c r="P12" i="6"/>
  <c r="O12" i="6"/>
  <c r="N12" i="6"/>
  <c r="M12" i="6"/>
  <c r="L12" i="6"/>
  <c r="K12" i="6"/>
  <c r="J12" i="6"/>
  <c r="I12" i="6"/>
  <c r="H12" i="6"/>
  <c r="G12" i="6"/>
  <c r="F12" i="6"/>
  <c r="E12" i="6"/>
  <c r="D12" i="6"/>
  <c r="C12" i="6"/>
  <c r="B12" i="6"/>
  <c r="T8" i="6"/>
  <c r="Q8" i="6"/>
  <c r="N8" i="6"/>
  <c r="K8" i="6"/>
  <c r="T7" i="6"/>
  <c r="Q7" i="6"/>
  <c r="N7" i="6"/>
  <c r="K7" i="6"/>
  <c r="E12" i="7" l="1"/>
  <c r="W12" i="6"/>
</calcChain>
</file>

<file path=xl/sharedStrings.xml><?xml version="1.0" encoding="utf-8"?>
<sst xmlns="http://schemas.openxmlformats.org/spreadsheetml/2006/main" count="753" uniqueCount="647">
  <si>
    <t>(단위 : 명, 건)</t>
    <phoneticPr fontId="8" type="noConversion"/>
  </si>
  <si>
    <t>Unit : person, couples</t>
    <phoneticPr fontId="6" type="noConversion"/>
  </si>
  <si>
    <t xml:space="preserve">          구분
연도별
읍면별</t>
    <phoneticPr fontId="6" type="noConversion"/>
  </si>
  <si>
    <t>혼  인
Marriages</t>
    <phoneticPr fontId="6" type="noConversion"/>
  </si>
  <si>
    <t>여 Female</t>
    <phoneticPr fontId="6" type="noConversion"/>
  </si>
  <si>
    <t>압  해</t>
    <phoneticPr fontId="6" type="noConversion"/>
  </si>
  <si>
    <t>증  도</t>
    <phoneticPr fontId="6" type="noConversion"/>
  </si>
  <si>
    <t>도  초</t>
    <phoneticPr fontId="6" type="noConversion"/>
  </si>
  <si>
    <t>장  산</t>
    <phoneticPr fontId="6" type="noConversion"/>
  </si>
  <si>
    <t>자료 : 기획홍보실</t>
    <phoneticPr fontId="8" type="noConversion"/>
  </si>
  <si>
    <t>사  망 Deaths</t>
    <phoneticPr fontId="6" type="noConversion"/>
  </si>
  <si>
    <t>이  혼
Divorces</t>
    <phoneticPr fontId="6" type="noConversion"/>
  </si>
  <si>
    <t>계 Total</t>
    <phoneticPr fontId="6" type="noConversion"/>
  </si>
  <si>
    <t>남 Male</t>
    <phoneticPr fontId="6" type="noConversion"/>
  </si>
  <si>
    <t>팔  금</t>
    <phoneticPr fontId="6" type="noConversion"/>
  </si>
  <si>
    <t xml:space="preserve">Source : Planning Publicity Division </t>
    <phoneticPr fontId="8" type="noConversion"/>
  </si>
  <si>
    <t xml:space="preserve"> </t>
    <phoneticPr fontId="6" type="noConversion"/>
  </si>
  <si>
    <t>신  의</t>
    <phoneticPr fontId="6" type="noConversion"/>
  </si>
  <si>
    <r>
      <t>6. 인구이동</t>
    </r>
    <r>
      <rPr>
        <b/>
        <vertAlign val="superscript"/>
        <sz val="12"/>
        <rFont val="굴림"/>
        <family val="3"/>
        <charset val="129"/>
      </rPr>
      <t xml:space="preserve">1)  </t>
    </r>
    <r>
      <rPr>
        <b/>
        <sz val="12"/>
        <rFont val="굴림"/>
        <family val="3"/>
        <charset val="129"/>
      </rPr>
      <t>Migrants by Sex for province</t>
    </r>
    <phoneticPr fontId="6" type="noConversion"/>
  </si>
  <si>
    <t>(단위 : 명)</t>
    <phoneticPr fontId="8" type="noConversion"/>
  </si>
  <si>
    <t>Unit : person</t>
    <phoneticPr fontId="2" type="noConversion"/>
  </si>
  <si>
    <t xml:space="preserve">     구분
연도별</t>
    <phoneticPr fontId="6" type="noConversion"/>
  </si>
  <si>
    <t>총    이    동
Total migrants</t>
    <phoneticPr fontId="6" type="noConversion"/>
  </si>
  <si>
    <t>시·군·구 내
Intra-City·County·District</t>
    <phoneticPr fontId="2" type="noConversion"/>
  </si>
  <si>
    <t>시·군·구 간
Inter-City·County·District</t>
    <phoneticPr fontId="6" type="noConversion"/>
  </si>
  <si>
    <t>시·도 간 이동
 Intera Province</t>
    <phoneticPr fontId="6" type="noConversion"/>
  </si>
  <si>
    <t>순 이 동
Net Migration</t>
    <phoneticPr fontId="6" type="noConversion"/>
  </si>
  <si>
    <t>전   입
In-migrants</t>
    <phoneticPr fontId="6" type="noConversion"/>
  </si>
  <si>
    <t>전   출
Out-migrants</t>
    <phoneticPr fontId="6" type="noConversion"/>
  </si>
  <si>
    <t>남자
Male</t>
    <phoneticPr fontId="2" type="noConversion"/>
  </si>
  <si>
    <t>여자
Female</t>
    <phoneticPr fontId="2" type="noConversion"/>
  </si>
  <si>
    <t>전  출
Out-migrants</t>
    <phoneticPr fontId="2" type="noConversion"/>
  </si>
  <si>
    <t>전   입
In-migrants</t>
    <phoneticPr fontId="2" type="noConversion"/>
  </si>
  <si>
    <t>전   출
Out-migrants</t>
    <phoneticPr fontId="2" type="noConversion"/>
  </si>
  <si>
    <t>남자
Male</t>
    <phoneticPr fontId="6" type="noConversion"/>
  </si>
  <si>
    <t>여자
Female</t>
    <phoneticPr fontId="15" type="noConversion"/>
  </si>
  <si>
    <t>여자
Female</t>
    <phoneticPr fontId="15" type="noConversion"/>
  </si>
  <si>
    <t>여자
Female</t>
    <phoneticPr fontId="15" type="noConversion"/>
  </si>
  <si>
    <t>남자
Male</t>
    <phoneticPr fontId="6" type="noConversion"/>
  </si>
  <si>
    <t>남자
Male</t>
    <phoneticPr fontId="6" type="noConversion"/>
  </si>
  <si>
    <t>1월</t>
    <phoneticPr fontId="6" type="noConversion"/>
  </si>
  <si>
    <t>2월</t>
  </si>
  <si>
    <t>3월</t>
  </si>
  <si>
    <t>4월</t>
  </si>
  <si>
    <t>5월</t>
  </si>
  <si>
    <t>6월</t>
  </si>
  <si>
    <t>7월</t>
  </si>
  <si>
    <t>8월</t>
  </si>
  <si>
    <t>9월</t>
  </si>
  <si>
    <t>10월</t>
  </si>
  <si>
    <t>11월</t>
  </si>
  <si>
    <t>12월</t>
  </si>
  <si>
    <t>자료 : 기획홍보실</t>
    <phoneticPr fontId="6" type="noConversion"/>
  </si>
  <si>
    <t xml:space="preserve">Source : Planning Publicity Division </t>
    <phoneticPr fontId="2" type="noConversion"/>
  </si>
  <si>
    <t>주 1) 주민등록 전출입신고에 의한 자료이며, 시도내 이동은 전입인구를 기준이고, 국외이동은 제외됨</t>
    <phoneticPr fontId="6" type="noConversion"/>
  </si>
  <si>
    <t>5. 인구동태  Vital Statistics</t>
    <phoneticPr fontId="6" type="noConversion"/>
  </si>
  <si>
    <t>출  생 Live Births</t>
    <phoneticPr fontId="6" type="noConversion"/>
  </si>
  <si>
    <t>지  도</t>
    <phoneticPr fontId="6" type="noConversion"/>
  </si>
  <si>
    <t>압  해</t>
    <phoneticPr fontId="6" type="noConversion"/>
  </si>
  <si>
    <t>임  자</t>
    <phoneticPr fontId="6" type="noConversion"/>
  </si>
  <si>
    <t>자  은</t>
    <phoneticPr fontId="6" type="noConversion"/>
  </si>
  <si>
    <t>비 금</t>
    <phoneticPr fontId="6" type="noConversion"/>
  </si>
  <si>
    <t>흑  산</t>
    <phoneticPr fontId="6" type="noConversion"/>
  </si>
  <si>
    <t>하  의</t>
    <phoneticPr fontId="6" type="noConversion"/>
  </si>
  <si>
    <t>안  좌</t>
    <phoneticPr fontId="6" type="noConversion"/>
  </si>
  <si>
    <t>암  태</t>
    <phoneticPr fontId="6" type="noConversion"/>
  </si>
  <si>
    <t xml:space="preserve">Source : Planning Publicity Division </t>
    <phoneticPr fontId="8" type="noConversion"/>
  </si>
  <si>
    <t xml:space="preserve"> </t>
    <phoneticPr fontId="6" type="noConversion"/>
  </si>
  <si>
    <r>
      <t>6-1. 읍면별 인구이동</t>
    </r>
    <r>
      <rPr>
        <b/>
        <vertAlign val="superscript"/>
        <sz val="9"/>
        <rFont val="굴림"/>
        <family val="3"/>
        <charset val="129"/>
      </rPr>
      <t>1)</t>
    </r>
    <r>
      <rPr>
        <b/>
        <sz val="10"/>
        <rFont val="굴림"/>
        <family val="3"/>
        <charset val="129"/>
      </rPr>
      <t xml:space="preserve">  </t>
    </r>
    <r>
      <rPr>
        <b/>
        <sz val="12"/>
        <rFont val="굴림"/>
        <family val="3"/>
        <charset val="129"/>
      </rPr>
      <t>Internal Migration by Eup, Myeon</t>
    </r>
    <phoneticPr fontId="8" type="noConversion"/>
  </si>
  <si>
    <t>(단위 : 명)</t>
    <phoneticPr fontId="6" type="noConversion"/>
  </si>
  <si>
    <t>Unit : person</t>
    <phoneticPr fontId="2" type="noConversion"/>
  </si>
  <si>
    <t xml:space="preserve">     구분
읍면별</t>
    <phoneticPr fontId="6" type="noConversion"/>
  </si>
  <si>
    <t>총    이    동
Total migrants</t>
    <phoneticPr fontId="6" type="noConversion"/>
  </si>
  <si>
    <t>시·군·구내
Intra-City·County·District</t>
    <phoneticPr fontId="2" type="noConversion"/>
  </si>
  <si>
    <t xml:space="preserve"> 시·군·구 간
Inter-City·County·District</t>
    <phoneticPr fontId="6" type="noConversion"/>
  </si>
  <si>
    <t>시도간 이동
 Intera Province</t>
    <phoneticPr fontId="6" type="noConversion"/>
  </si>
  <si>
    <t>순 이 동
Net migration</t>
    <phoneticPr fontId="6" type="noConversion"/>
  </si>
  <si>
    <t>전   입
In-migrants</t>
    <phoneticPr fontId="6" type="noConversion"/>
  </si>
  <si>
    <t>전  출
Out-migrants</t>
    <phoneticPr fontId="2" type="noConversion"/>
  </si>
  <si>
    <t>전   입
In-migrants</t>
    <phoneticPr fontId="2" type="noConversion"/>
  </si>
  <si>
    <t>남자
Male</t>
    <phoneticPr fontId="6" type="noConversion"/>
  </si>
  <si>
    <t>여자
Female</t>
    <phoneticPr fontId="15" type="noConversion"/>
  </si>
  <si>
    <t>지  도</t>
    <phoneticPr fontId="6" type="noConversion"/>
  </si>
  <si>
    <t>증  도</t>
    <phoneticPr fontId="6" type="noConversion"/>
  </si>
  <si>
    <t>임  자</t>
  </si>
  <si>
    <t>자  은</t>
  </si>
  <si>
    <t>비  금</t>
  </si>
  <si>
    <t>도  초</t>
  </si>
  <si>
    <t>흑  산</t>
  </si>
  <si>
    <t>하  의</t>
  </si>
  <si>
    <t>신  의</t>
  </si>
  <si>
    <t>장  산</t>
  </si>
  <si>
    <t>안  좌</t>
  </si>
  <si>
    <t>팔  금</t>
  </si>
  <si>
    <t>암  태</t>
  </si>
  <si>
    <t>자료 : 기획홍보실</t>
    <phoneticPr fontId="6" type="noConversion"/>
  </si>
  <si>
    <t>Source : Planning Publicity Division</t>
    <phoneticPr fontId="8" type="noConversion"/>
  </si>
  <si>
    <t>주 1) 주민등록 전출입신고에 의한 자료이며, 시군구내 이동은 전입인구를 기준으로 하였음.</t>
    <phoneticPr fontId="6" type="noConversion"/>
  </si>
  <si>
    <r>
      <t>Ⅲ</t>
    </r>
    <r>
      <rPr>
        <b/>
        <sz val="20"/>
        <rFont val="굴림"/>
        <family val="3"/>
        <charset val="129"/>
      </rPr>
      <t>. 인구  Population</t>
    </r>
    <phoneticPr fontId="6" type="noConversion"/>
  </si>
  <si>
    <t>1. 인구추이  Population Trends</t>
    <phoneticPr fontId="6" type="noConversion"/>
  </si>
  <si>
    <t>(단위 : 세대, 명)</t>
    <phoneticPr fontId="8" type="noConversion"/>
  </si>
  <si>
    <t>Unit : household, person</t>
  </si>
  <si>
    <t>연도별</t>
    <phoneticPr fontId="6" type="noConversion"/>
  </si>
  <si>
    <r>
      <t>세대</t>
    </r>
    <r>
      <rPr>
        <vertAlign val="superscript"/>
        <sz val="10"/>
        <rFont val="굴림"/>
        <family val="3"/>
        <charset val="129"/>
      </rPr>
      <t xml:space="preserve">1)
</t>
    </r>
    <r>
      <rPr>
        <sz val="10"/>
        <rFont val="굴림"/>
        <family val="3"/>
        <charset val="129"/>
      </rPr>
      <t>No. of households</t>
    </r>
    <phoneticPr fontId="6" type="noConversion"/>
  </si>
  <si>
    <t>등 록 인 구  Registered Population</t>
    <phoneticPr fontId="6" type="noConversion"/>
  </si>
  <si>
    <t>인   구
증가율
(%)
Population increase rate</t>
    <phoneticPr fontId="6" type="noConversion"/>
  </si>
  <si>
    <t>세대당
인   구
Persons per household</t>
    <phoneticPr fontId="6" type="noConversion"/>
  </si>
  <si>
    <t>6 5 세
이   상
고령자
Person 65
years
old &amp; over</t>
    <phoneticPr fontId="6" type="noConversion"/>
  </si>
  <si>
    <t xml:space="preserve">    인구밀도
Population
density</t>
    <phoneticPr fontId="6" type="noConversion"/>
  </si>
  <si>
    <t>합 계
Total</t>
    <phoneticPr fontId="8" type="noConversion"/>
  </si>
  <si>
    <t>한국인
Korean</t>
    <phoneticPr fontId="8" type="noConversion"/>
  </si>
  <si>
    <t>외국인
Foreigner</t>
    <phoneticPr fontId="8" type="noConversion"/>
  </si>
  <si>
    <t>남
Male</t>
    <phoneticPr fontId="6" type="noConversion"/>
  </si>
  <si>
    <t>여
Female</t>
    <phoneticPr fontId="6" type="noConversion"/>
  </si>
  <si>
    <t>남
Male</t>
    <phoneticPr fontId="6" type="noConversion"/>
  </si>
  <si>
    <t>남
Male</t>
    <phoneticPr fontId="6" type="noConversion"/>
  </si>
  <si>
    <t>여
Female</t>
    <phoneticPr fontId="6" type="noConversion"/>
  </si>
  <si>
    <t>면적
(㎢)
Area</t>
    <phoneticPr fontId="6" type="noConversion"/>
  </si>
  <si>
    <t xml:space="preserve"> </t>
    <phoneticPr fontId="6" type="noConversion"/>
  </si>
  <si>
    <t>자료 : 민원봉사과</t>
    <phoneticPr fontId="6" type="noConversion"/>
  </si>
  <si>
    <t>Source : General Civil Affair Division</t>
  </si>
  <si>
    <t>주 1) 외국인 세대수 제외('98년부터 적용)               주 2) 인구밀도 수정</t>
    <phoneticPr fontId="6" type="noConversion"/>
  </si>
  <si>
    <t>`</t>
    <phoneticPr fontId="15" type="noConversion"/>
  </si>
  <si>
    <t>2. 읍면별 세대 및 인구    Households and Population by Eup and Myeon</t>
    <phoneticPr fontId="6" type="noConversion"/>
  </si>
  <si>
    <t>(단위 : 세대, 명, ㎢)</t>
    <phoneticPr fontId="8" type="noConversion"/>
  </si>
  <si>
    <t>Unit : household, person, ㎢</t>
    <phoneticPr fontId="6" type="noConversion"/>
  </si>
  <si>
    <t xml:space="preserve">      구분
연도별
읍면별</t>
    <phoneticPr fontId="6" type="noConversion"/>
  </si>
  <si>
    <r>
      <t>세 대 수</t>
    </r>
    <r>
      <rPr>
        <vertAlign val="superscript"/>
        <sz val="9"/>
        <rFont val="굴림"/>
        <family val="3"/>
        <charset val="129"/>
      </rPr>
      <t xml:space="preserve">1)
</t>
    </r>
    <r>
      <rPr>
        <sz val="9"/>
        <rFont val="굴림"/>
        <family val="3"/>
        <charset val="129"/>
      </rPr>
      <t>No. of households</t>
    </r>
    <phoneticPr fontId="6" type="noConversion"/>
  </si>
  <si>
    <t>등 록 인 구  Registered population</t>
    <phoneticPr fontId="6" type="noConversion"/>
  </si>
  <si>
    <t>인구밀도
Population density</t>
    <phoneticPr fontId="6" type="noConversion"/>
  </si>
  <si>
    <t>면적
Area</t>
    <phoneticPr fontId="6" type="noConversion"/>
  </si>
  <si>
    <t>세대당인구
Persons per household</t>
    <phoneticPr fontId="6" type="noConversion"/>
  </si>
  <si>
    <t>65세이상
고 령 자
Persons 65 and older</t>
    <phoneticPr fontId="6" type="noConversion"/>
  </si>
  <si>
    <t>합  계  Total</t>
    <phoneticPr fontId="6" type="noConversion"/>
  </si>
  <si>
    <t>한  국  인 Korean</t>
    <phoneticPr fontId="6" type="noConversion"/>
  </si>
  <si>
    <t>외  국  인 Foreigner</t>
    <phoneticPr fontId="6" type="noConversion"/>
  </si>
  <si>
    <t>여
Female</t>
    <phoneticPr fontId="6" type="noConversion"/>
  </si>
  <si>
    <t>남
Male</t>
    <phoneticPr fontId="6" type="noConversion"/>
  </si>
  <si>
    <t>지도</t>
    <phoneticPr fontId="6" type="noConversion"/>
  </si>
  <si>
    <t>압해</t>
    <phoneticPr fontId="6" type="noConversion"/>
  </si>
  <si>
    <t>증도</t>
    <phoneticPr fontId="6" type="noConversion"/>
  </si>
  <si>
    <t xml:space="preserve">임자 </t>
    <phoneticPr fontId="6" type="noConversion"/>
  </si>
  <si>
    <t>자은</t>
    <phoneticPr fontId="6" type="noConversion"/>
  </si>
  <si>
    <t>비금</t>
    <phoneticPr fontId="6" type="noConversion"/>
  </si>
  <si>
    <t>도초</t>
    <phoneticPr fontId="6" type="noConversion"/>
  </si>
  <si>
    <t>흑산</t>
    <phoneticPr fontId="6" type="noConversion"/>
  </si>
  <si>
    <t>하의</t>
    <phoneticPr fontId="6" type="noConversion"/>
  </si>
  <si>
    <t>신의</t>
    <phoneticPr fontId="6" type="noConversion"/>
  </si>
  <si>
    <t>장산</t>
    <phoneticPr fontId="6" type="noConversion"/>
  </si>
  <si>
    <t>안좌</t>
    <phoneticPr fontId="6" type="noConversion"/>
  </si>
  <si>
    <t>팔금</t>
    <phoneticPr fontId="6" type="noConversion"/>
  </si>
  <si>
    <t>암태</t>
    <phoneticPr fontId="6" type="noConversion"/>
  </si>
  <si>
    <t>자료 : 민원봉사과</t>
    <phoneticPr fontId="6" type="noConversion"/>
  </si>
  <si>
    <t>Source : General Civil Affair Division</t>
    <phoneticPr fontId="6" type="noConversion"/>
  </si>
  <si>
    <t>주 : 2022년말 주민등록인구통계 결과임               1) 외국인 세대수 제외('98년부터 적용)</t>
    <phoneticPr fontId="6" type="noConversion"/>
  </si>
  <si>
    <t>4. 연령(5세 계급) 및  성별인구  Population by Age(5-year age group) and Gender</t>
    <phoneticPr fontId="6" type="noConversion"/>
  </si>
  <si>
    <t>(단위 : 명, %)</t>
    <phoneticPr fontId="6" type="noConversion"/>
  </si>
  <si>
    <t>Unit : person, %</t>
    <phoneticPr fontId="6" type="noConversion"/>
  </si>
  <si>
    <t>구  분</t>
    <phoneticPr fontId="6" type="noConversion"/>
  </si>
  <si>
    <t>인구
Population</t>
    <phoneticPr fontId="6" type="noConversion"/>
  </si>
  <si>
    <t>구성비
Composition</t>
    <phoneticPr fontId="6" type="noConversion"/>
  </si>
  <si>
    <t>구성비
Composition</t>
    <phoneticPr fontId="6" type="noConversion"/>
  </si>
  <si>
    <t>인구
Population</t>
    <phoneticPr fontId="6" type="noConversion"/>
  </si>
  <si>
    <t>구성비
Composition</t>
    <phoneticPr fontId="6" type="noConversion"/>
  </si>
  <si>
    <t>인구
Population</t>
    <phoneticPr fontId="6" type="noConversion"/>
  </si>
  <si>
    <t>남
Male</t>
    <phoneticPr fontId="6" type="noConversion"/>
  </si>
  <si>
    <t>여
Female</t>
    <phoneticPr fontId="6" type="noConversion"/>
  </si>
  <si>
    <t>합계</t>
    <phoneticPr fontId="6" type="noConversion"/>
  </si>
  <si>
    <t>0∼4세</t>
    <phoneticPr fontId="6" type="noConversion"/>
  </si>
  <si>
    <t>5∼9세</t>
    <phoneticPr fontId="6" type="noConversion"/>
  </si>
  <si>
    <t>10∼14세</t>
    <phoneticPr fontId="6" type="noConversion"/>
  </si>
  <si>
    <t>15∼19세</t>
    <phoneticPr fontId="6" type="noConversion"/>
  </si>
  <si>
    <t>20∼24세</t>
    <phoneticPr fontId="6" type="noConversion"/>
  </si>
  <si>
    <t>25∼29세</t>
    <phoneticPr fontId="6" type="noConversion"/>
  </si>
  <si>
    <t>30∼34세</t>
    <phoneticPr fontId="6" type="noConversion"/>
  </si>
  <si>
    <t>35∼39세</t>
    <phoneticPr fontId="6" type="noConversion"/>
  </si>
  <si>
    <t>40∼44세</t>
    <phoneticPr fontId="6" type="noConversion"/>
  </si>
  <si>
    <t>45∼49세</t>
    <phoneticPr fontId="6" type="noConversion"/>
  </si>
  <si>
    <t>50∼54세</t>
    <phoneticPr fontId="6" type="noConversion"/>
  </si>
  <si>
    <t>55∼59세</t>
    <phoneticPr fontId="6" type="noConversion"/>
  </si>
  <si>
    <t>60∼64세</t>
    <phoneticPr fontId="6" type="noConversion"/>
  </si>
  <si>
    <t>65∼69세</t>
    <phoneticPr fontId="6" type="noConversion"/>
  </si>
  <si>
    <t>70∼74세</t>
    <phoneticPr fontId="6" type="noConversion"/>
  </si>
  <si>
    <t>75∼79세</t>
    <phoneticPr fontId="6" type="noConversion"/>
  </si>
  <si>
    <t>80∼84세</t>
    <phoneticPr fontId="6" type="noConversion"/>
  </si>
  <si>
    <t>85세이상</t>
    <phoneticPr fontId="6" type="noConversion"/>
  </si>
  <si>
    <t>자료 : 민원봉사과 "주민등록인구통계"</t>
    <phoneticPr fontId="6" type="noConversion"/>
  </si>
  <si>
    <t xml:space="preserve">Source : Planning Publicity Division </t>
    <phoneticPr fontId="6" type="noConversion"/>
  </si>
  <si>
    <t>주 : 외국인수 제외</t>
    <phoneticPr fontId="6" type="noConversion"/>
  </si>
  <si>
    <t xml:space="preserve">3. 읍면리별 세대 및 인구  Households and Population by Eup, Myeon and Ri </t>
    <phoneticPr fontId="6" type="noConversion"/>
  </si>
  <si>
    <t>(단위 : 세대, 명)</t>
  </si>
  <si>
    <t xml:space="preserve">       구분
              행정구역</t>
    <phoneticPr fontId="6" type="noConversion"/>
  </si>
  <si>
    <t>등록인구  Registered population</t>
    <phoneticPr fontId="8" type="noConversion"/>
  </si>
  <si>
    <t>세대당 
인구
Persons per household</t>
    <phoneticPr fontId="6" type="noConversion"/>
  </si>
  <si>
    <t>65세 
이상 
고령자
Persons 65 and older</t>
    <phoneticPr fontId="6" type="noConversion"/>
  </si>
  <si>
    <t>평균
연령
Average age</t>
    <phoneticPr fontId="6" type="noConversion"/>
  </si>
  <si>
    <t>인구
밀도
Population
density</t>
    <phoneticPr fontId="6" type="noConversion"/>
  </si>
  <si>
    <t>한 국 인
Korean</t>
    <phoneticPr fontId="34" type="noConversion"/>
  </si>
  <si>
    <t xml:space="preserve"> </t>
    <phoneticPr fontId="34" type="noConversion"/>
  </si>
  <si>
    <t>외 국 인
Foreigner</t>
    <phoneticPr fontId="34" type="noConversion"/>
  </si>
  <si>
    <t xml:space="preserve"> </t>
    <phoneticPr fontId="34" type="noConversion"/>
  </si>
  <si>
    <t>남
Male</t>
    <phoneticPr fontId="8" type="noConversion"/>
  </si>
  <si>
    <t>여
Female</t>
    <phoneticPr fontId="8" type="noConversion"/>
  </si>
  <si>
    <t>남
Male</t>
    <phoneticPr fontId="8" type="noConversion"/>
  </si>
  <si>
    <t>여
Female</t>
    <phoneticPr fontId="8" type="noConversion"/>
  </si>
  <si>
    <t>총계(343)</t>
    <phoneticPr fontId="6" type="noConversion"/>
  </si>
  <si>
    <t>지도읍(43)</t>
    <phoneticPr fontId="6" type="noConversion"/>
  </si>
  <si>
    <t>봉  1</t>
    <phoneticPr fontId="8" type="noConversion"/>
  </si>
  <si>
    <t>봉  2</t>
  </si>
  <si>
    <t>봉  3</t>
  </si>
  <si>
    <t>봉  4</t>
  </si>
  <si>
    <t>봉  5</t>
  </si>
  <si>
    <t>봉  6</t>
    <phoneticPr fontId="8" type="noConversion"/>
  </si>
  <si>
    <t>외양리</t>
    <phoneticPr fontId="8" type="noConversion"/>
  </si>
  <si>
    <t>둔곡리</t>
    <phoneticPr fontId="8" type="noConversion"/>
  </si>
  <si>
    <t>적동리</t>
    <phoneticPr fontId="8" type="noConversion"/>
  </si>
  <si>
    <t>가정리</t>
    <phoneticPr fontId="8" type="noConversion"/>
  </si>
  <si>
    <t>내양리</t>
    <phoneticPr fontId="8" type="noConversion"/>
  </si>
  <si>
    <t>송항리</t>
    <phoneticPr fontId="8" type="noConversion"/>
  </si>
  <si>
    <t>어의  1</t>
    <phoneticPr fontId="8" type="noConversion"/>
  </si>
  <si>
    <t>어의  2</t>
  </si>
  <si>
    <t>감정  1</t>
  </si>
  <si>
    <t>감정  2</t>
  </si>
  <si>
    <t>감정  3</t>
  </si>
  <si>
    <t>감정  4</t>
  </si>
  <si>
    <t>감정  5</t>
  </si>
  <si>
    <t>읍내  1</t>
    <phoneticPr fontId="8" type="noConversion"/>
  </si>
  <si>
    <t>읍내  2</t>
  </si>
  <si>
    <t>읍내  3</t>
  </si>
  <si>
    <t>광정리</t>
    <phoneticPr fontId="8" type="noConversion"/>
  </si>
  <si>
    <t>장동리</t>
    <phoneticPr fontId="8" type="noConversion"/>
  </si>
  <si>
    <t>적거리</t>
    <phoneticPr fontId="8" type="noConversion"/>
  </si>
  <si>
    <t>용교리</t>
    <phoneticPr fontId="8" type="noConversion"/>
  </si>
  <si>
    <t>월산리</t>
    <phoneticPr fontId="8" type="noConversion"/>
  </si>
  <si>
    <t>자동리</t>
    <phoneticPr fontId="8" type="noConversion"/>
  </si>
  <si>
    <t>오룡리</t>
    <phoneticPr fontId="8" type="noConversion"/>
  </si>
  <si>
    <t>효지리</t>
    <phoneticPr fontId="8" type="noConversion"/>
  </si>
  <si>
    <t>자서리</t>
    <phoneticPr fontId="8" type="noConversion"/>
  </si>
  <si>
    <t>태천리</t>
    <phoneticPr fontId="8" type="noConversion"/>
  </si>
  <si>
    <t>연화리</t>
    <phoneticPr fontId="8" type="noConversion"/>
  </si>
  <si>
    <t>누동리</t>
    <phoneticPr fontId="8" type="noConversion"/>
  </si>
  <si>
    <t>태이리</t>
    <phoneticPr fontId="8" type="noConversion"/>
  </si>
  <si>
    <t>탄동  1</t>
  </si>
  <si>
    <t>탄동  2</t>
  </si>
  <si>
    <t>당촌  1</t>
  </si>
  <si>
    <t>당촌  2</t>
  </si>
  <si>
    <t>선도  1</t>
    <phoneticPr fontId="8" type="noConversion"/>
  </si>
  <si>
    <t>선도  2</t>
    <phoneticPr fontId="8" type="noConversion"/>
  </si>
  <si>
    <t>선도  3</t>
    <phoneticPr fontId="8" type="noConversion"/>
  </si>
  <si>
    <t>선도  4</t>
    <phoneticPr fontId="8" type="noConversion"/>
  </si>
  <si>
    <t>압해읍(36)</t>
    <phoneticPr fontId="6" type="noConversion"/>
  </si>
  <si>
    <t>복용  1</t>
    <phoneticPr fontId="6" type="noConversion"/>
  </si>
  <si>
    <t>복용  2</t>
    <phoneticPr fontId="6" type="noConversion"/>
  </si>
  <si>
    <t>복용  3</t>
    <phoneticPr fontId="6" type="noConversion"/>
  </si>
  <si>
    <t>복용  4</t>
    <phoneticPr fontId="6" type="noConversion"/>
  </si>
  <si>
    <t>복용  5</t>
    <phoneticPr fontId="6" type="noConversion"/>
  </si>
  <si>
    <t>가룡  1</t>
    <phoneticPr fontId="6" type="noConversion"/>
  </si>
  <si>
    <t>가룡  2</t>
    <phoneticPr fontId="6" type="noConversion"/>
  </si>
  <si>
    <t>가룡  3</t>
    <phoneticPr fontId="6" type="noConversion"/>
  </si>
  <si>
    <t>고이  1</t>
    <phoneticPr fontId="6" type="noConversion"/>
  </si>
  <si>
    <t>고이  2</t>
    <phoneticPr fontId="6" type="noConversion"/>
  </si>
  <si>
    <t>매화  1</t>
    <phoneticPr fontId="6" type="noConversion"/>
  </si>
  <si>
    <t>매화  2</t>
    <phoneticPr fontId="6" type="noConversion"/>
  </si>
  <si>
    <t>매화  3</t>
    <phoneticPr fontId="6" type="noConversion"/>
  </si>
  <si>
    <t>매화  4</t>
    <phoneticPr fontId="6" type="noConversion"/>
  </si>
  <si>
    <t>신용  1</t>
    <phoneticPr fontId="6" type="noConversion"/>
  </si>
  <si>
    <t>신용  2</t>
    <phoneticPr fontId="6" type="noConversion"/>
  </si>
  <si>
    <t>학교, 월포</t>
    <phoneticPr fontId="6" type="noConversion"/>
  </si>
  <si>
    <t>동서  1</t>
    <phoneticPr fontId="6" type="noConversion"/>
  </si>
  <si>
    <t>동서  2</t>
    <phoneticPr fontId="6" type="noConversion"/>
  </si>
  <si>
    <t>대천  1</t>
    <phoneticPr fontId="6" type="noConversion"/>
  </si>
  <si>
    <t>대천  2</t>
    <phoneticPr fontId="6" type="noConversion"/>
  </si>
  <si>
    <t>무지개</t>
    <phoneticPr fontId="8" type="noConversion"/>
  </si>
  <si>
    <t>반   월</t>
    <phoneticPr fontId="8" type="noConversion"/>
  </si>
  <si>
    <t>광   립</t>
    <phoneticPr fontId="8" type="noConversion"/>
  </si>
  <si>
    <t>송공  1</t>
    <phoneticPr fontId="6" type="noConversion"/>
  </si>
  <si>
    <t>송공  2</t>
    <phoneticPr fontId="6" type="noConversion"/>
  </si>
  <si>
    <t>분매  1</t>
    <phoneticPr fontId="6" type="noConversion"/>
  </si>
  <si>
    <t>분매  2</t>
    <phoneticPr fontId="6" type="noConversion"/>
  </si>
  <si>
    <t>분매  3</t>
    <phoneticPr fontId="6" type="noConversion"/>
  </si>
  <si>
    <t>숭   의</t>
    <phoneticPr fontId="8" type="noConversion"/>
  </si>
  <si>
    <t>신장  1</t>
    <phoneticPr fontId="6" type="noConversion"/>
  </si>
  <si>
    <t>신장  2</t>
    <phoneticPr fontId="6" type="noConversion"/>
  </si>
  <si>
    <t>신장  3</t>
    <phoneticPr fontId="6" type="noConversion"/>
  </si>
  <si>
    <t>장   감</t>
    <phoneticPr fontId="8" type="noConversion"/>
  </si>
  <si>
    <t>가   란</t>
    <phoneticPr fontId="8" type="noConversion"/>
  </si>
  <si>
    <t>증도면(14)</t>
    <phoneticPr fontId="6" type="noConversion"/>
  </si>
  <si>
    <t>증   동</t>
    <phoneticPr fontId="8" type="noConversion"/>
  </si>
  <si>
    <t>증   북</t>
    <phoneticPr fontId="8" type="noConversion"/>
  </si>
  <si>
    <t>증   서</t>
    <phoneticPr fontId="8" type="noConversion"/>
  </si>
  <si>
    <t>곡   도</t>
    <phoneticPr fontId="8" type="noConversion"/>
  </si>
  <si>
    <t>광   암</t>
    <phoneticPr fontId="8" type="noConversion"/>
  </si>
  <si>
    <t>방   축</t>
    <phoneticPr fontId="8" type="noConversion"/>
  </si>
  <si>
    <t>염   산</t>
    <phoneticPr fontId="8" type="noConversion"/>
  </si>
  <si>
    <t>대초  1</t>
    <phoneticPr fontId="8" type="noConversion"/>
  </si>
  <si>
    <t>대초  2</t>
    <phoneticPr fontId="8" type="noConversion"/>
  </si>
  <si>
    <t>대초  3</t>
    <phoneticPr fontId="8" type="noConversion"/>
  </si>
  <si>
    <t>대초  4</t>
    <phoneticPr fontId="8" type="noConversion"/>
  </si>
  <si>
    <t>우   전</t>
    <phoneticPr fontId="8" type="noConversion"/>
  </si>
  <si>
    <t>병풍  1</t>
    <phoneticPr fontId="8" type="noConversion"/>
  </si>
  <si>
    <t>병풍  2</t>
    <phoneticPr fontId="8" type="noConversion"/>
  </si>
  <si>
    <t>임자면(24)</t>
    <phoneticPr fontId="6" type="noConversion"/>
  </si>
  <si>
    <t xml:space="preserve">진 </t>
  </si>
  <si>
    <t>수   도</t>
  </si>
  <si>
    <t>전   장</t>
  </si>
  <si>
    <t>괘   길</t>
  </si>
  <si>
    <t>도   찬</t>
  </si>
  <si>
    <t>삼   막</t>
  </si>
  <si>
    <t>신   명</t>
  </si>
  <si>
    <t>대   기</t>
  </si>
  <si>
    <t>대   흥</t>
  </si>
  <si>
    <t>구   산</t>
  </si>
  <si>
    <t>교   동</t>
  </si>
  <si>
    <t>회   산</t>
  </si>
  <si>
    <t>장   동</t>
  </si>
  <si>
    <t>광   산</t>
  </si>
  <si>
    <t>하   우</t>
  </si>
  <si>
    <t>재   원</t>
  </si>
  <si>
    <t>원   상</t>
  </si>
  <si>
    <t>필   길</t>
  </si>
  <si>
    <t>삼   두</t>
  </si>
  <si>
    <t>저   동</t>
  </si>
  <si>
    <t>부   동</t>
  </si>
  <si>
    <t>이흑암</t>
  </si>
  <si>
    <t>조   삼</t>
    <phoneticPr fontId="8" type="noConversion"/>
  </si>
  <si>
    <t>화   산</t>
    <phoneticPr fontId="8" type="noConversion"/>
  </si>
  <si>
    <t>자은면(24)</t>
    <phoneticPr fontId="6" type="noConversion"/>
  </si>
  <si>
    <t>한   운</t>
  </si>
  <si>
    <t>둔   장</t>
  </si>
  <si>
    <t>고   교</t>
  </si>
  <si>
    <t>송   산</t>
  </si>
  <si>
    <t>두   모</t>
  </si>
  <si>
    <t>대   율</t>
  </si>
  <si>
    <t>신   흥</t>
  </si>
  <si>
    <t>진   천</t>
  </si>
  <si>
    <t>유   천</t>
  </si>
  <si>
    <t>욕   지</t>
  </si>
  <si>
    <t>창   촌</t>
  </si>
  <si>
    <t>유   각</t>
  </si>
  <si>
    <t>문   평</t>
  </si>
  <si>
    <t>금   포</t>
  </si>
  <si>
    <t>백   길</t>
  </si>
  <si>
    <t>면   전</t>
  </si>
  <si>
    <t>백   산</t>
  </si>
  <si>
    <t>와   우</t>
  </si>
  <si>
    <t>신   성</t>
  </si>
  <si>
    <t>분   계</t>
  </si>
  <si>
    <t>구   영</t>
  </si>
  <si>
    <t>장   고</t>
  </si>
  <si>
    <t>고   장</t>
  </si>
  <si>
    <t>외   기</t>
    <phoneticPr fontId="8" type="noConversion"/>
  </si>
  <si>
    <t>비금면(35)</t>
    <phoneticPr fontId="6" type="noConversion"/>
  </si>
  <si>
    <t>당   두</t>
  </si>
  <si>
    <t>광   대</t>
  </si>
  <si>
    <t>용   소</t>
  </si>
  <si>
    <t>도   고</t>
  </si>
  <si>
    <t>가   출</t>
  </si>
  <si>
    <t>나   배</t>
  </si>
  <si>
    <t>우   산</t>
  </si>
  <si>
    <t>당   산</t>
  </si>
  <si>
    <t>지   동</t>
  </si>
  <si>
    <t>신   유</t>
  </si>
  <si>
    <t>수   림</t>
  </si>
  <si>
    <t>구   기</t>
  </si>
  <si>
    <t>용   호</t>
  </si>
  <si>
    <t>자   항</t>
  </si>
  <si>
    <t>신   촌</t>
  </si>
  <si>
    <t>평   림</t>
  </si>
  <si>
    <t>원   평</t>
  </si>
  <si>
    <t>고   막</t>
  </si>
  <si>
    <t>서   산</t>
  </si>
  <si>
    <t>한   산</t>
  </si>
  <si>
    <t>망   동</t>
  </si>
  <si>
    <t>덕   대</t>
  </si>
  <si>
    <t>읍   동</t>
  </si>
  <si>
    <t>상   암</t>
  </si>
  <si>
    <t>임   리</t>
  </si>
  <si>
    <t>죽   치</t>
  </si>
  <si>
    <t>외   촌</t>
  </si>
  <si>
    <t>내   촌</t>
  </si>
  <si>
    <t>월   포</t>
  </si>
  <si>
    <t>내   포</t>
  </si>
  <si>
    <t>대   두</t>
  </si>
  <si>
    <t>송   치</t>
  </si>
  <si>
    <t>수   치</t>
    <phoneticPr fontId="8" type="noConversion"/>
  </si>
  <si>
    <t>가어지</t>
  </si>
  <si>
    <t>도초면(33)</t>
    <phoneticPr fontId="6" type="noConversion"/>
  </si>
  <si>
    <t>화   도</t>
    <phoneticPr fontId="8" type="noConversion"/>
  </si>
  <si>
    <t>월   포</t>
    <phoneticPr fontId="8" type="noConversion"/>
  </si>
  <si>
    <t>발   매</t>
    <phoneticPr fontId="8" type="noConversion"/>
  </si>
  <si>
    <t>춘   경</t>
    <phoneticPr fontId="8" type="noConversion"/>
  </si>
  <si>
    <t>지   남</t>
    <phoneticPr fontId="8" type="noConversion"/>
  </si>
  <si>
    <t>지   북</t>
    <phoneticPr fontId="8" type="noConversion"/>
  </si>
  <si>
    <t>지   동</t>
    <phoneticPr fontId="8" type="noConversion"/>
  </si>
  <si>
    <t>죽   도</t>
    <phoneticPr fontId="8" type="noConversion"/>
  </si>
  <si>
    <t>외남상</t>
    <phoneticPr fontId="8" type="noConversion"/>
  </si>
  <si>
    <t>외남하</t>
    <phoneticPr fontId="8" type="noConversion"/>
  </si>
  <si>
    <t>신   촌</t>
    <phoneticPr fontId="8" type="noConversion"/>
  </si>
  <si>
    <t>오   류</t>
    <phoneticPr fontId="8" type="noConversion"/>
  </si>
  <si>
    <t>엄   목</t>
    <phoneticPr fontId="8" type="noConversion"/>
  </si>
  <si>
    <t>수   항</t>
    <phoneticPr fontId="8" type="noConversion"/>
  </si>
  <si>
    <t>궁   항</t>
    <phoneticPr fontId="8" type="noConversion"/>
  </si>
  <si>
    <t>나박포</t>
  </si>
  <si>
    <t>신   교</t>
    <phoneticPr fontId="8" type="noConversion"/>
  </si>
  <si>
    <t>죽   연</t>
    <phoneticPr fontId="8" type="noConversion"/>
  </si>
  <si>
    <t>고   란</t>
    <phoneticPr fontId="8" type="noConversion"/>
  </si>
  <si>
    <t>난   말</t>
    <phoneticPr fontId="8" type="noConversion"/>
  </si>
  <si>
    <t>이곡상</t>
    <phoneticPr fontId="8" type="noConversion"/>
  </si>
  <si>
    <t>이곡하</t>
    <phoneticPr fontId="8" type="noConversion"/>
  </si>
  <si>
    <t>조   진</t>
    <phoneticPr fontId="8" type="noConversion"/>
  </si>
  <si>
    <t>소   신</t>
    <phoneticPr fontId="8" type="noConversion"/>
  </si>
  <si>
    <t>도   락</t>
    <phoneticPr fontId="8" type="noConversion"/>
  </si>
  <si>
    <t>만   년</t>
    <phoneticPr fontId="8" type="noConversion"/>
  </si>
  <si>
    <t>한   발</t>
    <phoneticPr fontId="8" type="noConversion"/>
  </si>
  <si>
    <t>용   동</t>
    <phoneticPr fontId="8" type="noConversion"/>
  </si>
  <si>
    <t>수   다</t>
    <phoneticPr fontId="8" type="noConversion"/>
  </si>
  <si>
    <t>라   포</t>
    <phoneticPr fontId="8" type="noConversion"/>
  </si>
  <si>
    <t>우이도 1</t>
    <phoneticPr fontId="8" type="noConversion"/>
  </si>
  <si>
    <t>우이도 2</t>
    <phoneticPr fontId="8" type="noConversion"/>
  </si>
  <si>
    <t>우이도 3</t>
    <phoneticPr fontId="8" type="noConversion"/>
  </si>
  <si>
    <t>흑산면(25)</t>
    <phoneticPr fontId="6" type="noConversion"/>
  </si>
  <si>
    <t>진리  1</t>
    <phoneticPr fontId="8" type="noConversion"/>
  </si>
  <si>
    <t>진리  2</t>
    <phoneticPr fontId="8" type="noConversion"/>
  </si>
  <si>
    <t>예리  1</t>
    <phoneticPr fontId="8" type="noConversion"/>
  </si>
  <si>
    <t>예리  2</t>
    <phoneticPr fontId="8" type="noConversion"/>
  </si>
  <si>
    <t>죽   항</t>
  </si>
  <si>
    <t>비</t>
  </si>
  <si>
    <t>마</t>
  </si>
  <si>
    <t>장   도</t>
  </si>
  <si>
    <t>곤   촌</t>
    <phoneticPr fontId="8" type="noConversion"/>
  </si>
  <si>
    <t>심</t>
    <phoneticPr fontId="8" type="noConversion"/>
  </si>
  <si>
    <t>사</t>
    <phoneticPr fontId="8" type="noConversion"/>
  </si>
  <si>
    <t>영   산</t>
    <phoneticPr fontId="8" type="noConversion"/>
  </si>
  <si>
    <t>오   정</t>
    <phoneticPr fontId="8" type="noConversion"/>
  </si>
  <si>
    <t>도   목</t>
    <phoneticPr fontId="8" type="noConversion"/>
  </si>
  <si>
    <t>수</t>
    <phoneticPr fontId="8" type="noConversion"/>
  </si>
  <si>
    <t>다물도</t>
  </si>
  <si>
    <t>홍도  1</t>
    <phoneticPr fontId="8" type="noConversion"/>
  </si>
  <si>
    <t>홍도  2</t>
    <phoneticPr fontId="8" type="noConversion"/>
  </si>
  <si>
    <t>상태도</t>
  </si>
  <si>
    <t>중태도</t>
  </si>
  <si>
    <t>하태도</t>
  </si>
  <si>
    <t>가거  1</t>
  </si>
  <si>
    <t>가거  2</t>
  </si>
  <si>
    <t>가거  3</t>
    <phoneticPr fontId="8" type="noConversion"/>
  </si>
  <si>
    <t>만재도</t>
  </si>
  <si>
    <t>하의면(19)</t>
    <phoneticPr fontId="6" type="noConversion"/>
  </si>
  <si>
    <t>웅곡  1</t>
  </si>
  <si>
    <t>웅곡  2</t>
  </si>
  <si>
    <t>웅곡  3</t>
  </si>
  <si>
    <t>웅곡  4</t>
  </si>
  <si>
    <t>어은  1</t>
  </si>
  <si>
    <t>어은  2</t>
  </si>
  <si>
    <t>오림  1</t>
  </si>
  <si>
    <t>오림  2</t>
  </si>
  <si>
    <t>오림  3</t>
  </si>
  <si>
    <t>오림  4</t>
  </si>
  <si>
    <t>대리  1</t>
    <phoneticPr fontId="8" type="noConversion"/>
  </si>
  <si>
    <t>대리  2</t>
    <phoneticPr fontId="8" type="noConversion"/>
  </si>
  <si>
    <t>후광  1</t>
  </si>
  <si>
    <t>후광  2</t>
  </si>
  <si>
    <t>후광  3</t>
  </si>
  <si>
    <t>능산  1</t>
  </si>
  <si>
    <t>능산  2</t>
  </si>
  <si>
    <t>능산  3</t>
  </si>
  <si>
    <t>옥   도</t>
    <phoneticPr fontId="8" type="noConversion"/>
  </si>
  <si>
    <t>신의면(14)</t>
    <phoneticPr fontId="6" type="noConversion"/>
  </si>
  <si>
    <t>상태서 1</t>
    <phoneticPr fontId="8" type="noConversion"/>
  </si>
  <si>
    <t>상태서 2</t>
    <phoneticPr fontId="8" type="noConversion"/>
  </si>
  <si>
    <t>상태서 3</t>
    <phoneticPr fontId="8" type="noConversion"/>
  </si>
  <si>
    <t>상태서 4</t>
    <phoneticPr fontId="8" type="noConversion"/>
  </si>
  <si>
    <t>상태서 5</t>
    <phoneticPr fontId="8" type="noConversion"/>
  </si>
  <si>
    <t>상태동 1</t>
    <phoneticPr fontId="8" type="noConversion"/>
  </si>
  <si>
    <t>상태동 2</t>
    <phoneticPr fontId="8" type="noConversion"/>
  </si>
  <si>
    <t>상태동 3</t>
    <phoneticPr fontId="8" type="noConversion"/>
  </si>
  <si>
    <t>하태동 1</t>
    <phoneticPr fontId="8" type="noConversion"/>
  </si>
  <si>
    <t>하태동 2</t>
    <phoneticPr fontId="8" type="noConversion"/>
  </si>
  <si>
    <t>하태동 3</t>
    <phoneticPr fontId="8" type="noConversion"/>
  </si>
  <si>
    <t>하태서 1</t>
    <phoneticPr fontId="8" type="noConversion"/>
  </si>
  <si>
    <t>하태서 2</t>
    <phoneticPr fontId="8" type="noConversion"/>
  </si>
  <si>
    <t>고평사도</t>
  </si>
  <si>
    <t>장산면(15)</t>
    <phoneticPr fontId="6" type="noConversion"/>
  </si>
  <si>
    <t>오음  1</t>
  </si>
  <si>
    <t>오음  2</t>
  </si>
  <si>
    <t>도창  1</t>
  </si>
  <si>
    <t>도창  2</t>
  </si>
  <si>
    <t>공수  1</t>
  </si>
  <si>
    <t>공수  2</t>
  </si>
  <si>
    <t>팽진  1</t>
  </si>
  <si>
    <t>팽진  2</t>
  </si>
  <si>
    <t>다수  1</t>
  </si>
  <si>
    <t>다수  2</t>
    <phoneticPr fontId="8" type="noConversion"/>
  </si>
  <si>
    <t>다수  3</t>
  </si>
  <si>
    <t>마진도 1</t>
    <phoneticPr fontId="8" type="noConversion"/>
  </si>
  <si>
    <t>마진도 2</t>
    <phoneticPr fontId="8" type="noConversion"/>
  </si>
  <si>
    <t>안좌면(31)</t>
    <phoneticPr fontId="6" type="noConversion"/>
  </si>
  <si>
    <t>금   산</t>
  </si>
  <si>
    <t>탄   동</t>
  </si>
  <si>
    <t>산   두</t>
    <phoneticPr fontId="8" type="noConversion"/>
  </si>
  <si>
    <t xml:space="preserve">대   </t>
  </si>
  <si>
    <t>복   호</t>
  </si>
  <si>
    <t>자라  1</t>
    <phoneticPr fontId="8" type="noConversion"/>
  </si>
  <si>
    <t>자라  2</t>
    <phoneticPr fontId="8" type="noConversion"/>
  </si>
  <si>
    <t>존   포</t>
  </si>
  <si>
    <t>향   목</t>
  </si>
  <si>
    <t>여   흘</t>
  </si>
  <si>
    <t>남   강</t>
  </si>
  <si>
    <t>대   척</t>
  </si>
  <si>
    <t>창   마</t>
  </si>
  <si>
    <t>소   곡</t>
    <phoneticPr fontId="8" type="noConversion"/>
  </si>
  <si>
    <t xml:space="preserve">두   </t>
  </si>
  <si>
    <t>박   지</t>
    <phoneticPr fontId="8" type="noConversion"/>
  </si>
  <si>
    <t>반   월</t>
  </si>
  <si>
    <t>구   대</t>
    <phoneticPr fontId="8" type="noConversion"/>
  </si>
  <si>
    <t>우   목</t>
    <phoneticPr fontId="8" type="noConversion"/>
  </si>
  <si>
    <t>마   명</t>
    <phoneticPr fontId="8" type="noConversion"/>
  </si>
  <si>
    <t>대   우</t>
    <phoneticPr fontId="8" type="noConversion"/>
  </si>
  <si>
    <t>방   월</t>
    <phoneticPr fontId="8" type="noConversion"/>
  </si>
  <si>
    <t>내   호</t>
    <phoneticPr fontId="8" type="noConversion"/>
  </si>
  <si>
    <t>한   운</t>
    <phoneticPr fontId="8" type="noConversion"/>
  </si>
  <si>
    <t>사   치</t>
    <phoneticPr fontId="8" type="noConversion"/>
  </si>
  <si>
    <t>시   서</t>
    <phoneticPr fontId="8" type="noConversion"/>
  </si>
  <si>
    <t>오   동</t>
    <phoneticPr fontId="8" type="noConversion"/>
  </si>
  <si>
    <t>읍   동</t>
    <phoneticPr fontId="8" type="noConversion"/>
  </si>
  <si>
    <t>와   우</t>
    <phoneticPr fontId="8" type="noConversion"/>
  </si>
  <si>
    <t>마   진</t>
    <phoneticPr fontId="8" type="noConversion"/>
  </si>
  <si>
    <t>팔금면(10)</t>
    <phoneticPr fontId="6" type="noConversion"/>
  </si>
  <si>
    <t>장   촌</t>
    <phoneticPr fontId="8" type="noConversion"/>
  </si>
  <si>
    <t>대   심</t>
    <phoneticPr fontId="8" type="noConversion"/>
  </si>
  <si>
    <t>원   산</t>
    <phoneticPr fontId="8" type="noConversion"/>
  </si>
  <si>
    <t>장   목</t>
    <phoneticPr fontId="8" type="noConversion"/>
  </si>
  <si>
    <t>읍</t>
  </si>
  <si>
    <t>진   고</t>
    <phoneticPr fontId="8" type="noConversion"/>
  </si>
  <si>
    <t>이   목</t>
    <phoneticPr fontId="8" type="noConversion"/>
  </si>
  <si>
    <t>당   고</t>
    <phoneticPr fontId="8" type="noConversion"/>
  </si>
  <si>
    <t>고   산</t>
    <phoneticPr fontId="8" type="noConversion"/>
  </si>
  <si>
    <t>거   문</t>
    <phoneticPr fontId="8" type="noConversion"/>
  </si>
  <si>
    <t>암태면(20)</t>
    <phoneticPr fontId="6" type="noConversion"/>
  </si>
  <si>
    <t>단   고</t>
  </si>
  <si>
    <t>와   촌</t>
  </si>
  <si>
    <t>신   기</t>
  </si>
  <si>
    <t>중   흥</t>
  </si>
  <si>
    <t>도   창</t>
  </si>
  <si>
    <t>수   곡</t>
  </si>
  <si>
    <t>추   포</t>
  </si>
  <si>
    <t>오상  1</t>
  </si>
  <si>
    <t>오상  2</t>
  </si>
  <si>
    <t>당   산</t>
    <phoneticPr fontId="8" type="noConversion"/>
  </si>
  <si>
    <t>오   산</t>
  </si>
  <si>
    <t>기   동</t>
  </si>
  <si>
    <t>송   곡</t>
  </si>
  <si>
    <t>활   목</t>
  </si>
  <si>
    <t>신   석</t>
  </si>
  <si>
    <t>탄   금</t>
  </si>
  <si>
    <t>익   금</t>
  </si>
  <si>
    <t>오   도</t>
  </si>
  <si>
    <t>당   사</t>
  </si>
  <si>
    <t>자료 : 읍면</t>
    <phoneticPr fontId="6" type="noConversion"/>
  </si>
  <si>
    <t>Source : Eup, Myen</t>
  </si>
  <si>
    <t>주 : 2022년말 주민등록인구통계 결과임 (외국인 포함)               1)외국인은 전체 합계에만 포함. 리별 합계에는 미포함</t>
    <phoneticPr fontId="6" type="noConversion"/>
  </si>
  <si>
    <t>8. 여성가구주 현황 Female Household Heads</t>
    <phoneticPr fontId="6" type="noConversion"/>
  </si>
  <si>
    <t>(단위 : 가구, %)</t>
    <phoneticPr fontId="15" type="noConversion"/>
  </si>
  <si>
    <t>Unit : household, %</t>
    <phoneticPr fontId="15" type="noConversion"/>
  </si>
  <si>
    <t xml:space="preserve">         구분
연도별
읍면별</t>
    <phoneticPr fontId="6" type="noConversion"/>
  </si>
  <si>
    <t>일반가구수 (A)
NO.of general households</t>
    <phoneticPr fontId="6" type="noConversion"/>
  </si>
  <si>
    <t>여성가구주 가구수(B)
Female household</t>
    <phoneticPr fontId="6" type="noConversion"/>
  </si>
  <si>
    <t>남성가구주 가구수
Male household</t>
    <phoneticPr fontId="6" type="noConversion"/>
  </si>
  <si>
    <t>여성가구주 가구 비율
Female household rate</t>
    <phoneticPr fontId="6" type="noConversion"/>
  </si>
  <si>
    <t>지  도</t>
  </si>
  <si>
    <t>증  도</t>
  </si>
  <si>
    <t>자료 : 읍면</t>
    <phoneticPr fontId="6" type="noConversion"/>
  </si>
  <si>
    <t>Source : Eup, Myun</t>
    <phoneticPr fontId="8" type="noConversion"/>
  </si>
  <si>
    <t xml:space="preserve">주 : 1) 일반가구를 대상으로 집계(비혈연가구, 1인가구 포함), </t>
    <phoneticPr fontId="6" type="noConversion"/>
  </si>
  <si>
    <t xml:space="preserve">          단, 집단가구(6인이상 비혈연가구, 기숙사, 사회시설 등) 및 외국인 가구는 제외</t>
    <phoneticPr fontId="15" type="noConversion"/>
  </si>
  <si>
    <t xml:space="preserve">       2) 여성가구주 가구 비율 = (B)/(A)*100</t>
    <phoneticPr fontId="6" type="noConversion"/>
  </si>
  <si>
    <t>7. 주요국적별 외국인 등록현황  Registered Foreigners by Major Nationality</t>
    <phoneticPr fontId="6" type="noConversion"/>
  </si>
  <si>
    <t>(단위 : 명)</t>
    <phoneticPr fontId="8" type="noConversion"/>
  </si>
  <si>
    <t>Unit : person</t>
    <phoneticPr fontId="6" type="noConversion"/>
  </si>
  <si>
    <t xml:space="preserve">      구분
연도별
읍면별</t>
    <phoneticPr fontId="6" type="noConversion"/>
  </si>
  <si>
    <t>총  계
Total</t>
    <phoneticPr fontId="6" type="noConversion"/>
  </si>
  <si>
    <t>일   본
Japan</t>
    <phoneticPr fontId="6" type="noConversion"/>
  </si>
  <si>
    <t>미  국
USA</t>
    <phoneticPr fontId="6" type="noConversion"/>
  </si>
  <si>
    <t>대   만
Taiwan</t>
    <phoneticPr fontId="6" type="noConversion"/>
  </si>
  <si>
    <t>중  국
China</t>
    <phoneticPr fontId="6" type="noConversion"/>
  </si>
  <si>
    <t>필  리  핀
Phillippines</t>
    <phoneticPr fontId="6" type="noConversion"/>
  </si>
  <si>
    <t>베  트  남
Vietnam</t>
    <phoneticPr fontId="6" type="noConversion"/>
  </si>
  <si>
    <t>캄보디아
Cambodia</t>
    <phoneticPr fontId="15" type="noConversion"/>
  </si>
  <si>
    <t>인도네시아
Indonesia</t>
    <phoneticPr fontId="15" type="noConversion"/>
  </si>
  <si>
    <t>기   타
Others</t>
    <phoneticPr fontId="6" type="noConversion"/>
  </si>
  <si>
    <t>계
Total</t>
    <phoneticPr fontId="6" type="noConversion"/>
  </si>
  <si>
    <t>남
Male</t>
    <phoneticPr fontId="6" type="noConversion"/>
  </si>
  <si>
    <t>여
Female</t>
    <phoneticPr fontId="6" type="noConversion"/>
  </si>
  <si>
    <t>남
Male</t>
    <phoneticPr fontId="6" type="noConversion"/>
  </si>
  <si>
    <t>여
Female</t>
    <phoneticPr fontId="6" type="noConversion"/>
  </si>
  <si>
    <t>계
Total</t>
    <phoneticPr fontId="6" type="noConversion"/>
  </si>
  <si>
    <t>계
Total</t>
    <phoneticPr fontId="6" type="noConversion"/>
  </si>
  <si>
    <t>압  해</t>
    <phoneticPr fontId="6" type="noConversion"/>
  </si>
  <si>
    <t>자료:민원봉사과</t>
    <phoneticPr fontId="6" type="noConversion"/>
  </si>
  <si>
    <t>Source : General Civil Affair Division</t>
    <phoneticPr fontId="6" type="noConversion"/>
  </si>
  <si>
    <t>주 : 출입국외국인정책본부 자료임</t>
    <phoneticPr fontId="6" type="noConversion"/>
  </si>
  <si>
    <t xml:space="preserve">      구분
연도별</t>
  </si>
  <si>
    <t>일반가구
Type of occupancy (household)</t>
    <phoneticPr fontId="8" type="noConversion"/>
  </si>
  <si>
    <t>3
Size of household members-3</t>
    <phoneticPr fontId="8" type="noConversion"/>
  </si>
  <si>
    <t>5
Size of household members-5</t>
    <phoneticPr fontId="8" type="noConversion"/>
  </si>
  <si>
    <r>
      <t>11. 가구원수별 가구(일반가구</t>
    </r>
    <r>
      <rPr>
        <b/>
        <vertAlign val="superscript"/>
        <sz val="12"/>
        <rFont val="굴림"/>
        <family val="3"/>
        <charset val="129"/>
      </rPr>
      <t>1)</t>
    </r>
    <r>
      <rPr>
        <b/>
        <sz val="12"/>
        <rFont val="굴림"/>
        <family val="3"/>
        <charset val="129"/>
      </rPr>
      <t>)  Households by Household Members</t>
    </r>
    <phoneticPr fontId="8" type="noConversion"/>
  </si>
  <si>
    <t>(단위 : 가구)</t>
    <phoneticPr fontId="8" type="noConversion"/>
  </si>
  <si>
    <t>Unit : household</t>
    <phoneticPr fontId="8" type="noConversion"/>
  </si>
  <si>
    <t>가구원수별 가구  Number of household members</t>
    <phoneticPr fontId="8" type="noConversion"/>
  </si>
  <si>
    <t>평균 가구원수
Average size of household members (In person)</t>
    <phoneticPr fontId="8" type="noConversion"/>
  </si>
  <si>
    <t>1
Size of household members-1</t>
    <phoneticPr fontId="8" type="noConversion"/>
  </si>
  <si>
    <t>2
Size of household members-2</t>
    <phoneticPr fontId="8" type="noConversion"/>
  </si>
  <si>
    <t>4
Size of household members-4</t>
    <phoneticPr fontId="8" type="noConversion"/>
  </si>
  <si>
    <t>6
Size of household members-6</t>
    <phoneticPr fontId="8" type="noConversion"/>
  </si>
  <si>
    <t xml:space="preserve">7인이상
Size of household members-7 and over </t>
    <phoneticPr fontId="8" type="noConversion"/>
  </si>
  <si>
    <t xml:space="preserve"> 자료 : 민원봉사과</t>
    <phoneticPr fontId="8" type="noConversion"/>
  </si>
  <si>
    <t>Source : General Civil Affair Division</t>
    <phoneticPr fontId="8" type="noConversion"/>
  </si>
  <si>
    <t xml:space="preserve">주 : 1) 일반가구*를 대상으로 집계.
           단, 집단가구(6인이상 비혈연가구, 기숙사, 사회시설 등) 및 외국인가구 제외
          * 일반가구( 일반가구내 외국인도 포함)
           - 가족으로 이루어진 가구
           - 가족과 5인 이하의 남남이 함께 사는 가구
           - 1인가구
           - 가족이 아닌 남남끼리 함께 사는 5인 이하의 가구
Note : 1) General households to aggregate. however, group house(more 
                6person non blood relation household, dormitory, society 
                establishment and etc) and foreign households were excluded
</t>
    <phoneticPr fontId="8" type="noConversion"/>
  </si>
  <si>
    <t>9. 외국인과의 혼인  Marriages to Foreigners</t>
    <phoneticPr fontId="6" type="noConversion"/>
  </si>
  <si>
    <t>(단위 : 건)</t>
    <phoneticPr fontId="8" type="noConversion"/>
  </si>
  <si>
    <t>Unit : cases</t>
    <phoneticPr fontId="6" type="noConversion"/>
  </si>
  <si>
    <t>자료 : 기획홍보실</t>
    <phoneticPr fontId="6" type="noConversion"/>
  </si>
  <si>
    <t xml:space="preserve"> 주 : '남편혼인건수'는 아내의 국적과 상관없는 남자의 전체 혼인건수, 아내 혼인건수도 마찬가지임</t>
    <phoneticPr fontId="6" type="noConversion"/>
  </si>
  <si>
    <t xml:space="preserve">        Marriages of Bridegroom is the number of total marriages of Bridegroom regardless of Bride’s nationality.                                                          </t>
    <phoneticPr fontId="6" type="noConversion"/>
  </si>
  <si>
    <t xml:space="preserve">        Vice versa for Marriages of Bride. </t>
    <phoneticPr fontId="8" type="noConversion"/>
  </si>
  <si>
    <t>10. 다문화 가구 및 가구원  Multicultural households and household members</t>
    <phoneticPr fontId="8" type="noConversion"/>
  </si>
  <si>
    <t>(단위 : 가구, 명)</t>
    <phoneticPr fontId="8" type="noConversion"/>
  </si>
  <si>
    <t>Unit : household, person</t>
    <phoneticPr fontId="8" type="noConversion"/>
  </si>
  <si>
    <t>다문화가구  Multicultural Households</t>
    <phoneticPr fontId="8" type="noConversion"/>
  </si>
  <si>
    <t>총 계</t>
    <phoneticPr fontId="8" type="noConversion"/>
  </si>
  <si>
    <r>
      <t>내국인(출생)</t>
    </r>
    <r>
      <rPr>
        <vertAlign val="superscript"/>
        <sz val="9"/>
        <rFont val="굴림"/>
        <family val="3"/>
        <charset val="129"/>
      </rPr>
      <t>1)</t>
    </r>
    <phoneticPr fontId="6" type="noConversion"/>
  </si>
  <si>
    <r>
      <t>내국인(귀화)</t>
    </r>
    <r>
      <rPr>
        <vertAlign val="superscript"/>
        <sz val="9"/>
        <rFont val="굴림"/>
        <family val="3"/>
        <charset val="129"/>
      </rPr>
      <t>2)</t>
    </r>
    <phoneticPr fontId="6" type="noConversion"/>
  </si>
  <si>
    <r>
      <t>외국인(결혼이민자)</t>
    </r>
    <r>
      <rPr>
        <vertAlign val="superscript"/>
        <sz val="9"/>
        <rFont val="굴림"/>
        <family val="3"/>
        <charset val="129"/>
      </rPr>
      <t>3)</t>
    </r>
    <phoneticPr fontId="6" type="noConversion"/>
  </si>
  <si>
    <r>
      <t>외국인(기타)</t>
    </r>
    <r>
      <rPr>
        <vertAlign val="superscript"/>
        <sz val="9"/>
        <rFont val="굴림"/>
        <family val="3"/>
        <charset val="129"/>
      </rPr>
      <t>4</t>
    </r>
    <r>
      <rPr>
        <sz val="9"/>
        <rFont val="굴림"/>
        <family val="3"/>
        <charset val="129"/>
      </rPr>
      <t>)</t>
    </r>
    <phoneticPr fontId="6" type="noConversion"/>
  </si>
  <si>
    <t>Total</t>
    <phoneticPr fontId="8" type="noConversion"/>
  </si>
  <si>
    <t>Korean(natural)</t>
    <phoneticPr fontId="8" type="noConversion"/>
  </si>
  <si>
    <t>Korean(naturalized)</t>
    <phoneticPr fontId="8" type="noConversion"/>
  </si>
  <si>
    <t>Foreigner(marriage-based immigrants)</t>
    <phoneticPr fontId="8" type="noConversion"/>
  </si>
  <si>
    <t>Foreigner(etc)</t>
    <phoneticPr fontId="8" type="noConversion"/>
  </si>
  <si>
    <t xml:space="preserve"> 자료 : 교육복지과</t>
    <phoneticPr fontId="8" type="noConversion"/>
  </si>
  <si>
    <t>Source : Education and Welfare Division</t>
    <phoneticPr fontId="8" type="noConversion"/>
  </si>
  <si>
    <t xml:space="preserve">주 : 1) 출생에 의한 대한민국 국민인 자이며, 한국인 배우자 또는 한국인 자녀
      2) 국적법상 귀화에 의한 국적취득자로서 현재 대한민국 국민인자
      3) 내국인(귀화자 포함)과 결혼한 외국인
      4) 그 외 가구 내 외국인                                                                                                                                               note: 1) Household members who are Korean and entitled with Korean citizenship at birth                
        2) Househols members who are Korean and has acquired Korean citizenship under the Nationality Act in Korea
        3) Household members who are foreigners married to a Korean (incl. a naturalized Korean)                                                          
        4) Other foreigners within a household </t>
    <phoneticPr fontId="8" type="noConversion"/>
  </si>
  <si>
    <r>
      <t>세  대</t>
    </r>
    <r>
      <rPr>
        <vertAlign val="superscript"/>
        <sz val="10"/>
        <rFont val="굴림"/>
        <family val="3"/>
        <charset val="129"/>
      </rPr>
      <t>1)</t>
    </r>
    <r>
      <rPr>
        <sz val="10"/>
        <rFont val="굴림"/>
        <family val="3"/>
        <charset val="129"/>
      </rPr>
      <t xml:space="preserve">
No. of households</t>
    </r>
    <phoneticPr fontId="33" type="noConversion"/>
  </si>
  <si>
    <t xml:space="preserve">      구분
연도별</t>
    <phoneticPr fontId="2" type="noConversion"/>
  </si>
  <si>
    <r>
      <rPr>
        <sz val="10"/>
        <rFont val="굴림"/>
        <family val="3"/>
        <charset val="129"/>
      </rPr>
      <t>남편-혼인건수</t>
    </r>
    <r>
      <rPr>
        <sz val="9"/>
        <rFont val="굴림"/>
        <family val="3"/>
        <charset val="129"/>
      </rPr>
      <t xml:space="preserve">
Marriages of bridegroom</t>
    </r>
    <phoneticPr fontId="6" type="noConversion"/>
  </si>
  <si>
    <r>
      <rPr>
        <sz val="10"/>
        <rFont val="굴림"/>
        <family val="3"/>
        <charset val="129"/>
      </rPr>
      <t>남편+외국인 아내</t>
    </r>
    <r>
      <rPr>
        <sz val="9"/>
        <rFont val="굴림"/>
        <family val="3"/>
        <charset val="129"/>
      </rPr>
      <t xml:space="preserve">
Korean bridegroom+Foreign bride</t>
    </r>
    <phoneticPr fontId="6" type="noConversion"/>
  </si>
  <si>
    <r>
      <rPr>
        <sz val="10"/>
        <rFont val="굴림"/>
        <family val="3"/>
        <charset val="129"/>
      </rPr>
      <t>아내-혼인건수</t>
    </r>
    <r>
      <rPr>
        <sz val="9"/>
        <rFont val="굴림"/>
        <family val="3"/>
        <charset val="129"/>
      </rPr>
      <t xml:space="preserve">
Marriages of bride</t>
    </r>
    <phoneticPr fontId="6" type="noConversion"/>
  </si>
  <si>
    <r>
      <rPr>
        <sz val="10"/>
        <rFont val="굴림"/>
        <family val="3"/>
        <charset val="129"/>
      </rPr>
      <t>아내+외국인 남편</t>
    </r>
    <r>
      <rPr>
        <sz val="9"/>
        <rFont val="굴림"/>
        <family val="3"/>
        <charset val="129"/>
      </rPr>
      <t xml:space="preserve">
Korean bride+Foreign bridegroom</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</si>
</sst>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 #,##0_-;_-* &quot;-&quot;_-;_-@_-"/>
    <numFmt numFmtId="43" formatCode="_-* #,##0.00_-;\-* #,##0.00_-;_-* &quot;-&quot;??_-;_-@_-"/>
    <numFmt numFmtId="176" formatCode="0_);[Red]\(0\)"/>
    <numFmt numFmtId="177" formatCode="0_ "/>
    <numFmt numFmtId="178" formatCode="_-* #,##0.0_-;\-* #,##0.0_-;_-* &quot;-&quot;_-;_-@_-"/>
    <numFmt numFmtId="179" formatCode="0.00_);[Red]\(0.00\)"/>
    <numFmt numFmtId="180" formatCode="_-* #,##0.00_-;\-* #,##0.00_-;_-* &quot;-&quot;_-;_-@_-"/>
    <numFmt numFmtId="181" formatCode="0.0"/>
    <numFmt numFmtId="182" formatCode="_-* #,##0.0_-;\-* #,##0.0_-;_-* &quot;-&quot;?_-;_-@_-"/>
    <numFmt numFmtId="183" formatCode="0.0_ "/>
    <numFmt numFmtId="184" formatCode="0.0%"/>
    <numFmt numFmtId="185" formatCode="#,##0_);[Red]\(#,##0\)"/>
    <numFmt numFmtId="186" formatCode="0,000.00"/>
    <numFmt numFmtId="187" formatCode="_ * #,##0_ ;_ * \-#,##0_ ;_ * &quot;-&quot;_ ;_ @_ "/>
    <numFmt numFmtId="188" formatCode="#,##0.0_ "/>
  </numFmts>
  <fonts count="43">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sz val="11"/>
      <color theme="1"/>
      <name val="맑은 고딕"/>
      <family val="3"/>
      <charset val="129"/>
      <scheme val="minor"/>
    </font>
    <font>
      <sz val="10"/>
      <name val="굴림"/>
      <family val="3"/>
      <charset val="129"/>
    </font>
    <font>
      <b/>
      <sz val="12"/>
      <name val="굴림"/>
      <family val="3"/>
      <charset val="129"/>
    </font>
    <font>
      <sz val="8"/>
      <name val="돋움"/>
      <family val="3"/>
      <charset val="129"/>
    </font>
    <font>
      <sz val="9"/>
      <name val="굴림"/>
      <family val="3"/>
      <charset val="129"/>
    </font>
    <font>
      <sz val="8"/>
      <name val="맑은 고딕"/>
      <family val="3"/>
      <charset val="129"/>
      <scheme val="minor"/>
    </font>
    <font>
      <sz val="11"/>
      <color indexed="8"/>
      <name val="맑은 고딕"/>
      <family val="3"/>
      <charset val="129"/>
    </font>
    <font>
      <b/>
      <sz val="10"/>
      <name val="굴림"/>
      <family val="3"/>
      <charset val="129"/>
    </font>
    <font>
      <sz val="10"/>
      <color theme="1"/>
      <name val="굴림"/>
      <family val="3"/>
      <charset val="129"/>
    </font>
    <font>
      <b/>
      <vertAlign val="superscript"/>
      <sz val="12"/>
      <name val="굴림"/>
      <family val="3"/>
      <charset val="129"/>
    </font>
    <font>
      <b/>
      <sz val="12"/>
      <color theme="1"/>
      <name val="굴림"/>
      <family val="3"/>
      <charset val="129"/>
    </font>
    <font>
      <sz val="9"/>
      <color theme="1"/>
      <name val="굴림"/>
      <family val="3"/>
      <charset val="129"/>
    </font>
    <font>
      <sz val="8"/>
      <name val="맑은 고딕"/>
      <family val="3"/>
      <charset val="129"/>
    </font>
    <font>
      <sz val="11"/>
      <name val="돋움"/>
      <family val="3"/>
      <charset val="129"/>
    </font>
    <font>
      <b/>
      <sz val="10"/>
      <color theme="1"/>
      <name val="굴림"/>
      <family val="3"/>
      <charset val="129"/>
    </font>
    <font>
      <b/>
      <vertAlign val="superscript"/>
      <sz val="9"/>
      <name val="굴림"/>
      <family val="3"/>
      <charset val="129"/>
    </font>
    <font>
      <b/>
      <sz val="20"/>
      <name val="한양해서"/>
      <family val="1"/>
      <charset val="129"/>
    </font>
    <font>
      <b/>
      <sz val="20"/>
      <name val="굴림"/>
      <family val="3"/>
      <charset val="129"/>
    </font>
    <font>
      <sz val="12"/>
      <name val="굴림"/>
      <family val="3"/>
      <charset val="129"/>
    </font>
    <font>
      <vertAlign val="superscript"/>
      <sz val="10"/>
      <name val="굴림"/>
      <family val="3"/>
      <charset val="129"/>
    </font>
    <font>
      <sz val="9"/>
      <name val="돋움"/>
      <family val="3"/>
      <charset val="129"/>
    </font>
    <font>
      <sz val="8"/>
      <name val="굴림"/>
      <family val="3"/>
      <charset val="129"/>
    </font>
    <font>
      <sz val="8"/>
      <color indexed="63"/>
      <name val="굴림"/>
      <family val="3"/>
      <charset val="129"/>
    </font>
    <font>
      <b/>
      <sz val="8"/>
      <color indexed="63"/>
      <name val="굴림"/>
      <family val="3"/>
      <charset val="129"/>
    </font>
    <font>
      <b/>
      <sz val="8"/>
      <name val="굴림"/>
      <family val="3"/>
      <charset val="129"/>
    </font>
    <font>
      <vertAlign val="superscript"/>
      <sz val="9"/>
      <name val="굴림"/>
      <family val="3"/>
      <charset val="129"/>
    </font>
    <font>
      <sz val="9"/>
      <color indexed="63"/>
      <name val="굴림"/>
      <family val="3"/>
      <charset val="129"/>
    </font>
    <font>
      <b/>
      <sz val="9"/>
      <name val="굴림"/>
      <family val="3"/>
      <charset val="129"/>
    </font>
    <font>
      <b/>
      <sz val="9"/>
      <color indexed="63"/>
      <name val="굴림"/>
      <family val="3"/>
      <charset val="129"/>
    </font>
    <font>
      <sz val="10"/>
      <name val="돋움"/>
      <family val="3"/>
      <charset val="129"/>
    </font>
    <font>
      <sz val="8"/>
      <name val="바탕"/>
      <family val="1"/>
      <charset val="129"/>
    </font>
    <font>
      <sz val="9"/>
      <name val="굴림체"/>
      <family val="3"/>
      <charset val="129"/>
    </font>
    <font>
      <sz val="10"/>
      <color theme="1"/>
      <name val="돋움"/>
      <family val="3"/>
      <charset val="129"/>
    </font>
    <font>
      <sz val="11"/>
      <name val="맑은 고딕"/>
      <family val="3"/>
      <charset val="129"/>
    </font>
    <font>
      <sz val="9"/>
      <name val="HY중고딕"/>
      <family val="1"/>
      <charset val="129"/>
    </font>
    <font>
      <sz val="9"/>
      <color indexed="8"/>
      <name val="맑은 고딕"/>
      <family val="3"/>
      <charset val="129"/>
    </font>
    <font>
      <sz val="11"/>
      <color theme="1"/>
      <name val="굴림"/>
      <family val="3"/>
      <charset val="129"/>
    </font>
    <font>
      <sz val="11"/>
      <name val="굴림"/>
      <family val="3"/>
      <charset val="129"/>
    </font>
    <font>
      <sz val="12"/>
      <name val="바탕체"/>
      <family val="1"/>
      <charset val="129"/>
    </font>
    <font>
      <b/>
      <sz val="11"/>
      <name val="굴림"/>
      <family val="3"/>
      <charset val="129"/>
    </font>
  </fonts>
  <fills count="11">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7" tint="0.79998168889431442"/>
        <bgColor indexed="64"/>
      </patternFill>
    </fill>
    <fill>
      <patternFill patternType="solid">
        <fgColor rgb="FFFFCC99"/>
        <bgColor indexed="64"/>
      </patternFill>
    </fill>
    <fill>
      <patternFill patternType="solid">
        <fgColor rgb="FFFFFF99"/>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theme="5" tint="0.59996337778862885"/>
        <bgColor indexed="64"/>
      </patternFill>
    </fill>
  </fills>
  <borders count="65">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bottom style="hair">
        <color indexed="64"/>
      </bottom>
      <diagonal/>
    </border>
    <border>
      <left style="hair">
        <color indexed="64"/>
      </left>
      <right/>
      <top style="hair">
        <color indexed="64"/>
      </top>
      <bottom style="thin">
        <color indexed="64"/>
      </bottom>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left style="medium">
        <color indexed="64"/>
      </left>
      <right/>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s>
  <cellStyleXfs count="47">
    <xf numFmtId="0" fontId="0" fillId="0" borderId="0">
      <alignment vertical="center"/>
    </xf>
    <xf numFmtId="41" fontId="1" fillId="0" borderId="0" applyFont="0" applyFill="0" applyBorder="0" applyAlignment="0" applyProtection="0">
      <alignment vertical="center"/>
    </xf>
    <xf numFmtId="0" fontId="3" fillId="0" borderId="0">
      <alignment vertical="center"/>
    </xf>
    <xf numFmtId="41" fontId="9" fillId="0" borderId="0" applyFont="0" applyFill="0" applyBorder="0" applyAlignment="0" applyProtection="0">
      <alignment vertical="center"/>
    </xf>
    <xf numFmtId="0" fontId="9" fillId="0" borderId="0">
      <alignment vertical="center"/>
    </xf>
    <xf numFmtId="0" fontId="9" fillId="0" borderId="0">
      <alignment vertical="center"/>
    </xf>
    <xf numFmtId="41" fontId="16" fillId="0" borderId="0" applyFont="0" applyFill="0" applyBorder="0" applyAlignment="0" applyProtection="0"/>
    <xf numFmtId="0" fontId="1" fillId="0" borderId="0">
      <alignment vertical="center"/>
    </xf>
    <xf numFmtId="0" fontId="1" fillId="0" borderId="0">
      <alignment vertical="center"/>
    </xf>
    <xf numFmtId="41" fontId="9" fillId="0" borderId="0" applyFont="0" applyFill="0" applyBorder="0" applyAlignment="0" applyProtection="0">
      <alignment vertical="center"/>
    </xf>
    <xf numFmtId="0" fontId="3" fillId="0" borderId="0">
      <alignment vertical="center"/>
    </xf>
    <xf numFmtId="0" fontId="9" fillId="0" borderId="0">
      <alignment vertical="center"/>
    </xf>
    <xf numFmtId="0" fontId="1" fillId="0" borderId="0">
      <alignment vertical="center"/>
    </xf>
    <xf numFmtId="0" fontId="1" fillId="0" borderId="0">
      <alignment vertical="center"/>
    </xf>
    <xf numFmtId="41" fontId="9" fillId="0" borderId="0" applyFont="0" applyFill="0" applyBorder="0" applyAlignment="0" applyProtection="0">
      <alignment vertical="center"/>
    </xf>
    <xf numFmtId="0" fontId="1" fillId="0" borderId="0">
      <alignment vertical="center"/>
    </xf>
    <xf numFmtId="9" fontId="9" fillId="0" borderId="0" applyFont="0" applyFill="0" applyBorder="0" applyAlignment="0" applyProtection="0">
      <alignment vertical="center"/>
    </xf>
    <xf numFmtId="0" fontId="16" fillId="0" borderId="0"/>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6" fillId="0" borderId="0" applyFont="0" applyFill="0" applyBorder="0" applyAlignment="0" applyProtection="0">
      <alignment vertical="center"/>
    </xf>
    <xf numFmtId="0" fontId="9" fillId="0" borderId="0">
      <alignment vertical="center"/>
    </xf>
    <xf numFmtId="41" fontId="16" fillId="0" borderId="0" applyFont="0" applyFill="0" applyBorder="0" applyAlignment="0" applyProtection="0"/>
    <xf numFmtId="0" fontId="16" fillId="0" borderId="0"/>
    <xf numFmtId="41" fontId="16" fillId="0" borderId="0" applyFont="0" applyFill="0" applyBorder="0" applyAlignment="0" applyProtection="0"/>
    <xf numFmtId="41" fontId="9" fillId="0" borderId="0" applyFont="0" applyFill="0" applyBorder="0" applyAlignment="0" applyProtection="0">
      <alignment vertical="center"/>
    </xf>
    <xf numFmtId="0" fontId="9" fillId="0" borderId="0">
      <alignment vertical="center"/>
    </xf>
    <xf numFmtId="0" fontId="1" fillId="0" borderId="0">
      <alignment vertical="center"/>
    </xf>
    <xf numFmtId="0" fontId="16" fillId="0" borderId="0">
      <alignment vertical="center"/>
    </xf>
    <xf numFmtId="187" fontId="4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cellStyleXfs>
  <cellXfs count="665">
    <xf numFmtId="0" fontId="0" fillId="0" borderId="0" xfId="0">
      <alignment vertical="center"/>
    </xf>
    <xf numFmtId="0" fontId="4" fillId="0" borderId="0" xfId="2" applyFont="1" applyAlignment="1">
      <alignment vertical="center"/>
    </xf>
    <xf numFmtId="0" fontId="4" fillId="0" borderId="0" xfId="2" applyFont="1" applyAlignment="1"/>
    <xf numFmtId="0" fontId="7" fillId="0" borderId="0" xfId="2" applyFont="1" applyAlignment="1">
      <alignment vertical="center"/>
    </xf>
    <xf numFmtId="0" fontId="7" fillId="0" borderId="0" xfId="2" applyFont="1" applyAlignment="1">
      <alignment horizontal="right" vertical="center"/>
    </xf>
    <xf numFmtId="0" fontId="4" fillId="0" borderId="0" xfId="2" applyFont="1" applyAlignment="1">
      <alignment horizontal="center" vertical="center"/>
    </xf>
    <xf numFmtId="0" fontId="4" fillId="2" borderId="2" xfId="2" applyFont="1" applyFill="1" applyBorder="1" applyAlignment="1">
      <alignment horizontal="center" vertical="center" wrapText="1"/>
    </xf>
    <xf numFmtId="0" fontId="4" fillId="0" borderId="3" xfId="2" applyFont="1" applyBorder="1" applyAlignment="1">
      <alignment horizontal="center" vertical="center"/>
    </xf>
    <xf numFmtId="41" fontId="4" fillId="0" borderId="4" xfId="2" applyNumberFormat="1" applyFont="1" applyBorder="1" applyAlignment="1">
      <alignment horizontal="center" vertical="center"/>
    </xf>
    <xf numFmtId="41" fontId="4" fillId="0" borderId="5" xfId="2" applyNumberFormat="1" applyFont="1" applyBorder="1" applyAlignment="1">
      <alignment horizontal="center" vertical="center"/>
    </xf>
    <xf numFmtId="41" fontId="4" fillId="0" borderId="6" xfId="2" applyNumberFormat="1" applyFont="1" applyBorder="1" applyAlignment="1">
      <alignment horizontal="center" vertical="center"/>
    </xf>
    <xf numFmtId="0" fontId="4" fillId="0" borderId="3" xfId="2" applyFont="1" applyFill="1" applyBorder="1" applyAlignment="1">
      <alignment horizontal="center" vertical="center"/>
    </xf>
    <xf numFmtId="41" fontId="4" fillId="0" borderId="4" xfId="3" applyFont="1" applyFill="1" applyBorder="1" applyAlignment="1">
      <alignment horizontal="center" vertical="center"/>
    </xf>
    <xf numFmtId="41" fontId="4" fillId="0" borderId="5" xfId="3" applyFont="1" applyFill="1" applyBorder="1" applyAlignment="1">
      <alignment horizontal="center" vertical="center"/>
    </xf>
    <xf numFmtId="41" fontId="4" fillId="0" borderId="6" xfId="3" applyFont="1" applyFill="1" applyBorder="1" applyAlignment="1">
      <alignment horizontal="center" vertical="center"/>
    </xf>
    <xf numFmtId="0" fontId="10" fillId="3" borderId="3" xfId="2" applyFont="1" applyFill="1" applyBorder="1" applyAlignment="1">
      <alignment horizontal="center" vertical="center"/>
    </xf>
    <xf numFmtId="41" fontId="10" fillId="3" borderId="4" xfId="3" applyFont="1" applyFill="1" applyBorder="1" applyAlignment="1">
      <alignment horizontal="center" vertical="center"/>
    </xf>
    <xf numFmtId="41" fontId="10" fillId="3" borderId="5" xfId="3" applyFont="1" applyFill="1" applyBorder="1" applyAlignment="1">
      <alignment horizontal="center" vertical="center"/>
    </xf>
    <xf numFmtId="41" fontId="10" fillId="3" borderId="6" xfId="3" applyFont="1" applyFill="1" applyBorder="1" applyAlignment="1">
      <alignment horizontal="center" vertical="center"/>
    </xf>
    <xf numFmtId="0" fontId="4" fillId="4" borderId="3" xfId="4" applyFont="1" applyFill="1" applyBorder="1" applyAlignment="1">
      <alignment horizontal="center" vertical="center"/>
    </xf>
    <xf numFmtId="41" fontId="4" fillId="4" borderId="4" xfId="3" applyFont="1" applyFill="1" applyBorder="1" applyAlignment="1">
      <alignment horizontal="center" vertical="center"/>
    </xf>
    <xf numFmtId="41" fontId="4" fillId="4" borderId="5" xfId="3" applyFont="1" applyFill="1" applyBorder="1" applyAlignment="1">
      <alignment horizontal="center" vertical="center"/>
    </xf>
    <xf numFmtId="41" fontId="4" fillId="4" borderId="6" xfId="3" applyFont="1" applyFill="1" applyBorder="1" applyAlignment="1">
      <alignment horizontal="center" vertical="center"/>
    </xf>
    <xf numFmtId="0" fontId="4" fillId="0" borderId="0" xfId="4" applyFont="1" applyAlignment="1">
      <alignment horizontal="center" vertical="center"/>
    </xf>
    <xf numFmtId="0" fontId="4" fillId="4" borderId="3" xfId="2" applyFont="1" applyFill="1" applyBorder="1" applyAlignment="1">
      <alignment horizontal="center" vertical="center"/>
    </xf>
    <xf numFmtId="41" fontId="4" fillId="4" borderId="5" xfId="3" applyFont="1" applyFill="1" applyBorder="1" applyAlignment="1">
      <alignment vertical="center"/>
    </xf>
    <xf numFmtId="41" fontId="4" fillId="4" borderId="6" xfId="3" applyFont="1" applyFill="1" applyBorder="1" applyAlignment="1">
      <alignment vertical="center"/>
    </xf>
    <xf numFmtId="0" fontId="4" fillId="4" borderId="7" xfId="4" applyFont="1" applyFill="1" applyBorder="1" applyAlignment="1">
      <alignment horizontal="center" vertical="center"/>
    </xf>
    <xf numFmtId="41" fontId="4" fillId="4" borderId="8" xfId="3" applyFont="1" applyFill="1" applyBorder="1" applyAlignment="1">
      <alignment horizontal="center" vertical="center"/>
    </xf>
    <xf numFmtId="41" fontId="4" fillId="4" borderId="9" xfId="3" applyFont="1" applyFill="1" applyBorder="1" applyAlignment="1">
      <alignment horizontal="center" vertical="center"/>
    </xf>
    <xf numFmtId="0" fontId="4" fillId="0" borderId="0" xfId="4" applyFont="1" applyFill="1" applyAlignment="1">
      <alignment horizontal="center" vertical="center"/>
    </xf>
    <xf numFmtId="0" fontId="4" fillId="4" borderId="10" xfId="4" applyFont="1" applyFill="1" applyBorder="1" applyAlignment="1">
      <alignment horizontal="center" vertical="center"/>
    </xf>
    <xf numFmtId="41" fontId="4" fillId="4" borderId="11" xfId="3" applyFont="1" applyFill="1" applyBorder="1" applyAlignment="1">
      <alignment horizontal="center" vertical="center"/>
    </xf>
    <xf numFmtId="41" fontId="4" fillId="4" borderId="12" xfId="3" applyFont="1" applyFill="1" applyBorder="1" applyAlignment="1">
      <alignment horizontal="center" vertical="center"/>
    </xf>
    <xf numFmtId="41" fontId="4" fillId="4" borderId="13" xfId="3" applyFont="1" applyFill="1" applyBorder="1" applyAlignment="1">
      <alignment horizontal="center" vertical="center"/>
    </xf>
    <xf numFmtId="0" fontId="7" fillId="0" borderId="0" xfId="2" applyFont="1" applyAlignment="1">
      <alignment horizontal="left" vertical="center"/>
    </xf>
    <xf numFmtId="0" fontId="7" fillId="0" borderId="0" xfId="2" applyFont="1" applyAlignment="1"/>
    <xf numFmtId="41" fontId="4" fillId="0" borderId="0" xfId="2" applyNumberFormat="1" applyFont="1" applyAlignment="1"/>
    <xf numFmtId="0" fontId="11" fillId="0" borderId="0" xfId="5" applyFont="1" applyAlignment="1">
      <alignment vertical="center"/>
    </xf>
    <xf numFmtId="0" fontId="11" fillId="0" borderId="0" xfId="5" applyFont="1" applyAlignment="1">
      <alignment horizontal="center" vertical="center"/>
    </xf>
    <xf numFmtId="176" fontId="11" fillId="0" borderId="0" xfId="5" applyNumberFormat="1" applyFont="1" applyAlignment="1">
      <alignment horizontal="center" vertical="center"/>
    </xf>
    <xf numFmtId="0" fontId="5" fillId="0" borderId="0" xfId="5" applyFont="1" applyAlignment="1">
      <alignment vertical="center"/>
    </xf>
    <xf numFmtId="0" fontId="13" fillId="0" borderId="0" xfId="5" applyFont="1" applyAlignment="1">
      <alignment vertical="center"/>
    </xf>
    <xf numFmtId="0" fontId="11" fillId="0" borderId="0" xfId="5" applyFont="1" applyAlignment="1"/>
    <xf numFmtId="176" fontId="11" fillId="5" borderId="2" xfId="5" applyNumberFormat="1" applyFont="1" applyFill="1" applyBorder="1" applyAlignment="1">
      <alignment horizontal="center" vertical="center" wrapText="1"/>
    </xf>
    <xf numFmtId="0" fontId="11" fillId="0" borderId="3" xfId="5" applyFont="1" applyBorder="1" applyAlignment="1">
      <alignment horizontal="center" vertical="center"/>
    </xf>
    <xf numFmtId="41" fontId="11" fillId="0" borderId="4" xfId="6" applyFont="1" applyFill="1" applyBorder="1" applyAlignment="1">
      <alignment horizontal="center" vertical="center"/>
    </xf>
    <xf numFmtId="41" fontId="11" fillId="0" borderId="5" xfId="3" applyFont="1" applyFill="1" applyBorder="1" applyAlignment="1">
      <alignment horizontal="center" vertical="center"/>
    </xf>
    <xf numFmtId="41" fontId="11" fillId="0" borderId="5" xfId="6" applyFont="1" applyFill="1" applyBorder="1" applyAlignment="1">
      <alignment horizontal="center" vertical="center"/>
    </xf>
    <xf numFmtId="41" fontId="11" fillId="0" borderId="24" xfId="6" applyNumberFormat="1" applyFont="1" applyFill="1" applyBorder="1" applyAlignment="1">
      <alignment horizontal="center" vertical="center"/>
    </xf>
    <xf numFmtId="41" fontId="11" fillId="0" borderId="5" xfId="6" applyNumberFormat="1" applyFont="1" applyFill="1" applyBorder="1" applyAlignment="1">
      <alignment horizontal="center" vertical="center"/>
    </xf>
    <xf numFmtId="41" fontId="11" fillId="0" borderId="25" xfId="6" applyNumberFormat="1" applyFont="1" applyFill="1" applyBorder="1" applyAlignment="1">
      <alignment horizontal="center" vertical="center"/>
    </xf>
    <xf numFmtId="41" fontId="11" fillId="0" borderId="6" xfId="6" applyNumberFormat="1" applyFont="1" applyFill="1" applyBorder="1" applyAlignment="1">
      <alignment horizontal="center" vertical="center"/>
    </xf>
    <xf numFmtId="41" fontId="11" fillId="0" borderId="0" xfId="5" applyNumberFormat="1" applyFont="1" applyAlignment="1">
      <alignment horizontal="center" vertical="center"/>
    </xf>
    <xf numFmtId="0" fontId="11" fillId="0" borderId="3" xfId="5" applyFont="1" applyFill="1" applyBorder="1" applyAlignment="1">
      <alignment horizontal="center" vertical="center"/>
    </xf>
    <xf numFmtId="41" fontId="11" fillId="0" borderId="5" xfId="7" applyNumberFormat="1" applyFont="1" applyFill="1" applyBorder="1" applyAlignment="1">
      <alignment horizontal="right" vertical="center" shrinkToFit="1"/>
    </xf>
    <xf numFmtId="41" fontId="11" fillId="0" borderId="5" xfId="8" applyNumberFormat="1" applyFont="1" applyFill="1" applyBorder="1" applyAlignment="1">
      <alignment horizontal="right" vertical="center" shrinkToFit="1"/>
    </xf>
    <xf numFmtId="0" fontId="17" fillId="3" borderId="3" xfId="5" applyFont="1" applyFill="1" applyBorder="1" applyAlignment="1">
      <alignment horizontal="center" vertical="center"/>
    </xf>
    <xf numFmtId="41" fontId="17" fillId="3" borderId="4" xfId="6" applyFont="1" applyFill="1" applyBorder="1" applyAlignment="1">
      <alignment horizontal="center" vertical="center"/>
    </xf>
    <xf numFmtId="41" fontId="17" fillId="3" borderId="5" xfId="6" applyFont="1" applyFill="1" applyBorder="1" applyAlignment="1">
      <alignment horizontal="center" vertical="center"/>
    </xf>
    <xf numFmtId="41" fontId="17" fillId="6" borderId="5" xfId="7" applyNumberFormat="1" applyFont="1" applyFill="1" applyBorder="1" applyAlignment="1">
      <alignment horizontal="right" vertical="center" shrinkToFit="1"/>
    </xf>
    <xf numFmtId="41" fontId="17" fillId="3" borderId="5" xfId="6" applyNumberFormat="1" applyFont="1" applyFill="1" applyBorder="1" applyAlignment="1">
      <alignment horizontal="center" vertical="center"/>
    </xf>
    <xf numFmtId="41" fontId="17" fillId="3" borderId="25" xfId="6" applyNumberFormat="1" applyFont="1" applyFill="1" applyBorder="1" applyAlignment="1">
      <alignment horizontal="center" vertical="center"/>
    </xf>
    <xf numFmtId="41" fontId="17" fillId="3" borderId="6" xfId="6" applyNumberFormat="1" applyFont="1" applyFill="1" applyBorder="1" applyAlignment="1">
      <alignment horizontal="center" vertical="center"/>
    </xf>
    <xf numFmtId="0" fontId="17" fillId="0" borderId="0" xfId="5" applyFont="1" applyAlignment="1">
      <alignment horizontal="center" vertical="center"/>
    </xf>
    <xf numFmtId="0" fontId="11" fillId="4" borderId="3" xfId="5" applyFont="1" applyFill="1" applyBorder="1" applyAlignment="1">
      <alignment horizontal="center" vertical="center"/>
    </xf>
    <xf numFmtId="41" fontId="11" fillId="4" borderId="4" xfId="6" applyFont="1" applyFill="1" applyBorder="1" applyAlignment="1">
      <alignment horizontal="right" vertical="center"/>
    </xf>
    <xf numFmtId="41" fontId="11" fillId="4" borderId="5" xfId="6" applyNumberFormat="1" applyFont="1" applyFill="1" applyBorder="1" applyAlignment="1">
      <alignment horizontal="right" vertical="center"/>
    </xf>
    <xf numFmtId="41" fontId="11" fillId="4" borderId="5" xfId="6" applyFont="1" applyFill="1" applyBorder="1" applyAlignment="1">
      <alignment horizontal="right" vertical="center"/>
    </xf>
    <xf numFmtId="41" fontId="11" fillId="4" borderId="5" xfId="7" applyNumberFormat="1" applyFont="1" applyFill="1" applyBorder="1" applyAlignment="1">
      <alignment horizontal="right" vertical="center" shrinkToFit="1"/>
    </xf>
    <xf numFmtId="41" fontId="11" fillId="4" borderId="6" xfId="6" applyFont="1" applyFill="1" applyBorder="1" applyAlignment="1">
      <alignment horizontal="right" vertical="center"/>
    </xf>
    <xf numFmtId="0" fontId="11" fillId="4" borderId="10" xfId="5" applyFont="1" applyFill="1" applyBorder="1" applyAlignment="1">
      <alignment horizontal="center" vertical="center"/>
    </xf>
    <xf numFmtId="41" fontId="11" fillId="4" borderId="11" xfId="6" applyFont="1" applyFill="1" applyBorder="1" applyAlignment="1">
      <alignment horizontal="right" vertical="center"/>
    </xf>
    <xf numFmtId="41" fontId="11" fillId="4" borderId="12" xfId="6" applyNumberFormat="1" applyFont="1" applyFill="1" applyBorder="1" applyAlignment="1">
      <alignment horizontal="right" vertical="center"/>
    </xf>
    <xf numFmtId="41" fontId="11" fillId="4" borderId="12" xfId="6" applyFont="1" applyFill="1" applyBorder="1" applyAlignment="1">
      <alignment horizontal="right" vertical="center"/>
    </xf>
    <xf numFmtId="41" fontId="11" fillId="4" borderId="12" xfId="7" applyNumberFormat="1" applyFont="1" applyFill="1" applyBorder="1" applyAlignment="1">
      <alignment horizontal="right" vertical="center" shrinkToFit="1"/>
    </xf>
    <xf numFmtId="41" fontId="11" fillId="4" borderId="26" xfId="6" applyFont="1" applyFill="1" applyBorder="1" applyAlignment="1">
      <alignment horizontal="right" vertical="center"/>
    </xf>
    <xf numFmtId="41" fontId="11" fillId="4" borderId="13" xfId="6" applyFont="1" applyFill="1" applyBorder="1" applyAlignment="1">
      <alignment horizontal="right" vertical="center"/>
    </xf>
    <xf numFmtId="0" fontId="14" fillId="0" borderId="0" xfId="5" applyFont="1" applyBorder="1" applyAlignment="1">
      <alignment horizontal="left" vertical="center"/>
    </xf>
    <xf numFmtId="41" fontId="11" fillId="7" borderId="0" xfId="6" applyFont="1" applyFill="1" applyBorder="1" applyAlignment="1">
      <alignment horizontal="center" vertical="center"/>
    </xf>
    <xf numFmtId="177" fontId="11" fillId="0" borderId="0" xfId="5" applyNumberFormat="1" applyFont="1" applyBorder="1" applyAlignment="1">
      <alignment horizontal="center" vertical="center"/>
    </xf>
    <xf numFmtId="177" fontId="14" fillId="0" borderId="27" xfId="5" applyNumberFormat="1" applyFont="1" applyBorder="1" applyAlignment="1">
      <alignment vertical="center"/>
    </xf>
    <xf numFmtId="177" fontId="11" fillId="0" borderId="27" xfId="5" applyNumberFormat="1" applyFont="1" applyBorder="1" applyAlignment="1">
      <alignment horizontal="right" vertical="center"/>
    </xf>
    <xf numFmtId="0" fontId="14" fillId="0" borderId="0" xfId="5" applyFont="1" applyAlignment="1">
      <alignment vertical="center"/>
    </xf>
    <xf numFmtId="0" fontId="14" fillId="0" borderId="0" xfId="5" applyFont="1" applyAlignment="1">
      <alignment horizontal="center" vertical="center"/>
    </xf>
    <xf numFmtId="176" fontId="14" fillId="0" borderId="0" xfId="5" applyNumberFormat="1" applyFont="1" applyAlignment="1">
      <alignment horizontal="center" vertical="center"/>
    </xf>
    <xf numFmtId="41" fontId="14" fillId="0" borderId="0" xfId="5" applyNumberFormat="1" applyFont="1" applyAlignment="1">
      <alignment horizontal="center" vertical="center"/>
    </xf>
    <xf numFmtId="41" fontId="14" fillId="0" borderId="0" xfId="5" applyNumberFormat="1" applyFont="1" applyAlignment="1">
      <alignment vertical="center"/>
    </xf>
    <xf numFmtId="41" fontId="11" fillId="0" borderId="0" xfId="5" applyNumberFormat="1" applyFont="1" applyAlignment="1">
      <alignment vertical="center"/>
    </xf>
    <xf numFmtId="41" fontId="14" fillId="0" borderId="0" xfId="5" applyNumberFormat="1" applyFont="1" applyAlignment="1"/>
    <xf numFmtId="0" fontId="11" fillId="0" borderId="0" xfId="5" applyFont="1" applyAlignment="1">
      <alignment horizontal="center"/>
    </xf>
    <xf numFmtId="176" fontId="11" fillId="0" borderId="0" xfId="5" applyNumberFormat="1" applyFont="1" applyAlignment="1">
      <alignment vertical="center"/>
    </xf>
    <xf numFmtId="0" fontId="4" fillId="0" borderId="0" xfId="5" applyFont="1" applyAlignment="1">
      <alignment vertical="center"/>
    </xf>
    <xf numFmtId="0" fontId="4" fillId="0" borderId="0" xfId="5" applyFont="1" applyAlignment="1">
      <alignment horizontal="center" vertical="center"/>
    </xf>
    <xf numFmtId="0" fontId="4" fillId="0" borderId="0" xfId="5" applyFont="1" applyAlignment="1">
      <alignment horizontal="right" vertical="center"/>
    </xf>
    <xf numFmtId="0" fontId="11" fillId="5" borderId="2" xfId="5" applyFont="1" applyFill="1" applyBorder="1" applyAlignment="1">
      <alignment horizontal="center" vertical="center" wrapText="1"/>
    </xf>
    <xf numFmtId="0" fontId="4" fillId="0" borderId="3" xfId="5" applyFont="1" applyFill="1" applyBorder="1" applyAlignment="1">
      <alignment horizontal="center" vertical="center"/>
    </xf>
    <xf numFmtId="41" fontId="11" fillId="0" borderId="4" xfId="6" applyNumberFormat="1" applyFont="1" applyFill="1" applyBorder="1" applyAlignment="1">
      <alignment horizontal="center" vertical="center"/>
    </xf>
    <xf numFmtId="41" fontId="4" fillId="0" borderId="5" xfId="5" applyNumberFormat="1" applyFont="1" applyFill="1" applyBorder="1" applyAlignment="1">
      <alignment horizontal="center" vertical="center"/>
    </xf>
    <xf numFmtId="41" fontId="4" fillId="0" borderId="6" xfId="5" applyNumberFormat="1" applyFont="1" applyFill="1" applyBorder="1" applyAlignment="1">
      <alignment horizontal="center" vertical="center"/>
    </xf>
    <xf numFmtId="41" fontId="17" fillId="3" borderId="4" xfId="6" applyNumberFormat="1" applyFont="1" applyFill="1" applyBorder="1" applyAlignment="1">
      <alignment horizontal="center" vertical="center"/>
    </xf>
    <xf numFmtId="41" fontId="11" fillId="4" borderId="4" xfId="6" applyNumberFormat="1" applyFont="1" applyFill="1" applyBorder="1" applyAlignment="1">
      <alignment horizontal="center" vertical="center"/>
    </xf>
    <xf numFmtId="41" fontId="11" fillId="4" borderId="5" xfId="6" applyNumberFormat="1" applyFont="1" applyFill="1" applyBorder="1" applyAlignment="1">
      <alignment horizontal="center" vertical="center"/>
    </xf>
    <xf numFmtId="41" fontId="4" fillId="4" borderId="5" xfId="5" applyNumberFormat="1" applyFont="1" applyFill="1" applyBorder="1" applyAlignment="1">
      <alignment horizontal="center" vertical="center"/>
    </xf>
    <xf numFmtId="41" fontId="11" fillId="4" borderId="6" xfId="6" applyNumberFormat="1" applyFont="1" applyFill="1" applyBorder="1" applyAlignment="1">
      <alignment horizontal="center" vertical="center"/>
    </xf>
    <xf numFmtId="41" fontId="11" fillId="4" borderId="26" xfId="6" applyNumberFormat="1" applyFont="1" applyFill="1" applyBorder="1" applyAlignment="1">
      <alignment horizontal="center" vertical="center"/>
    </xf>
    <xf numFmtId="41" fontId="11" fillId="4" borderId="12" xfId="6" applyNumberFormat="1" applyFont="1" applyFill="1" applyBorder="1" applyAlignment="1">
      <alignment horizontal="center" vertical="center"/>
    </xf>
    <xf numFmtId="41" fontId="4" fillId="4" borderId="12" xfId="5" applyNumberFormat="1" applyFont="1" applyFill="1" applyBorder="1" applyAlignment="1">
      <alignment horizontal="center" vertical="center"/>
    </xf>
    <xf numFmtId="41" fontId="4" fillId="4" borderId="12" xfId="5" applyNumberFormat="1" applyFont="1" applyFill="1" applyBorder="1" applyAlignment="1">
      <alignment vertical="center"/>
    </xf>
    <xf numFmtId="41" fontId="11" fillId="4" borderId="13" xfId="6" applyNumberFormat="1" applyFont="1" applyFill="1" applyBorder="1" applyAlignment="1">
      <alignment horizontal="center" vertical="center"/>
    </xf>
    <xf numFmtId="0" fontId="4" fillId="0" borderId="0" xfId="5" applyFont="1" applyAlignment="1"/>
    <xf numFmtId="0" fontId="7" fillId="0" borderId="0" xfId="5" applyFont="1" applyAlignment="1">
      <alignment vertical="center"/>
    </xf>
    <xf numFmtId="0" fontId="7" fillId="0" borderId="0" xfId="5" applyFont="1" applyAlignment="1">
      <alignment horizontal="right" vertical="center"/>
    </xf>
    <xf numFmtId="41" fontId="4" fillId="0" borderId="0" xfId="5" applyNumberFormat="1" applyFont="1" applyAlignment="1">
      <alignment horizontal="center" vertical="center"/>
    </xf>
    <xf numFmtId="41" fontId="4" fillId="0" borderId="0" xfId="5" applyNumberFormat="1" applyFont="1" applyAlignment="1"/>
    <xf numFmtId="0" fontId="21" fillId="0" borderId="0" xfId="2" applyFont="1" applyAlignment="1">
      <alignment vertical="center"/>
    </xf>
    <xf numFmtId="0" fontId="4" fillId="0" borderId="0" xfId="2" applyFont="1" applyBorder="1" applyAlignment="1">
      <alignment horizontal="right" vertical="center"/>
    </xf>
    <xf numFmtId="0" fontId="7" fillId="0" borderId="14" xfId="2" applyFont="1" applyBorder="1" applyAlignment="1">
      <alignment vertical="center" wrapText="1"/>
    </xf>
    <xf numFmtId="0" fontId="7" fillId="0" borderId="14" xfId="2" applyFont="1" applyBorder="1" applyAlignment="1">
      <alignment horizontal="right" vertical="center"/>
    </xf>
    <xf numFmtId="0" fontId="4" fillId="2" borderId="15" xfId="2" applyFont="1" applyFill="1" applyBorder="1" applyAlignment="1">
      <alignment vertical="center" wrapText="1"/>
    </xf>
    <xf numFmtId="0" fontId="4" fillId="2" borderId="16" xfId="2" applyFont="1" applyFill="1" applyBorder="1" applyAlignment="1">
      <alignment vertical="center" wrapText="1"/>
    </xf>
    <xf numFmtId="0" fontId="4" fillId="2" borderId="17" xfId="2" applyFont="1" applyFill="1" applyBorder="1" applyAlignment="1">
      <alignment vertical="center"/>
    </xf>
    <xf numFmtId="0" fontId="4" fillId="2" borderId="29" xfId="2" applyFont="1" applyFill="1" applyBorder="1" applyAlignment="1">
      <alignment vertical="center"/>
    </xf>
    <xf numFmtId="0" fontId="4" fillId="2" borderId="29" xfId="2" applyFont="1" applyFill="1" applyBorder="1" applyAlignment="1">
      <alignment vertical="center" wrapText="1"/>
    </xf>
    <xf numFmtId="0" fontId="4" fillId="2" borderId="21" xfId="2" applyFont="1" applyFill="1" applyBorder="1" applyAlignment="1">
      <alignment vertical="center"/>
    </xf>
    <xf numFmtId="0" fontId="4" fillId="2" borderId="21" xfId="2" applyFont="1" applyFill="1" applyBorder="1" applyAlignment="1">
      <alignment vertical="center" wrapText="1"/>
    </xf>
    <xf numFmtId="0" fontId="24" fillId="0" borderId="30" xfId="2" applyFont="1" applyBorder="1" applyAlignment="1">
      <alignment horizontal="center" vertical="center" shrinkToFit="1"/>
    </xf>
    <xf numFmtId="41" fontId="24" fillId="0" borderId="31" xfId="9" applyFont="1" applyBorder="1" applyAlignment="1">
      <alignment horizontal="center" vertical="center" shrinkToFit="1"/>
    </xf>
    <xf numFmtId="41" fontId="24" fillId="0" borderId="32" xfId="9" applyFont="1" applyBorder="1" applyAlignment="1">
      <alignment horizontal="center" vertical="center" shrinkToFit="1"/>
    </xf>
    <xf numFmtId="178" fontId="24" fillId="0" borderId="31" xfId="9" applyNumberFormat="1" applyFont="1" applyBorder="1" applyAlignment="1">
      <alignment horizontal="center" vertical="center" shrinkToFit="1"/>
    </xf>
    <xf numFmtId="178" fontId="24" fillId="0" borderId="32" xfId="9" applyNumberFormat="1" applyFont="1" applyBorder="1" applyAlignment="1">
      <alignment horizontal="center" vertical="center" shrinkToFit="1"/>
    </xf>
    <xf numFmtId="41" fontId="24" fillId="0" borderId="33" xfId="9" applyFont="1" applyBorder="1" applyAlignment="1">
      <alignment horizontal="center" vertical="center" shrinkToFit="1"/>
    </xf>
    <xf numFmtId="179" fontId="24" fillId="0" borderId="32" xfId="9" applyNumberFormat="1" applyFont="1" applyBorder="1" applyAlignment="1">
      <alignment horizontal="right" vertical="center" shrinkToFit="1"/>
    </xf>
    <xf numFmtId="179" fontId="24" fillId="0" borderId="34" xfId="9" applyNumberFormat="1" applyFont="1" applyBorder="1" applyAlignment="1">
      <alignment horizontal="right" vertical="center" shrinkToFit="1"/>
    </xf>
    <xf numFmtId="0" fontId="24" fillId="0" borderId="0" xfId="2" applyFont="1" applyAlignment="1">
      <alignment horizontal="center" vertical="center"/>
    </xf>
    <xf numFmtId="0" fontId="24" fillId="0" borderId="3" xfId="2" applyFont="1" applyBorder="1" applyAlignment="1">
      <alignment horizontal="center" vertical="center" shrinkToFit="1"/>
    </xf>
    <xf numFmtId="41" fontId="24" fillId="0" borderId="4" xfId="9" applyFont="1" applyBorder="1" applyAlignment="1">
      <alignment horizontal="center" vertical="center" shrinkToFit="1"/>
    </xf>
    <xf numFmtId="41" fontId="24" fillId="0" borderId="5" xfId="9" applyFont="1" applyBorder="1" applyAlignment="1">
      <alignment horizontal="center" vertical="center" shrinkToFit="1"/>
    </xf>
    <xf numFmtId="178" fontId="24" fillId="0" borderId="4" xfId="9" applyNumberFormat="1" applyFont="1" applyBorder="1" applyAlignment="1">
      <alignment horizontal="center" vertical="center" shrinkToFit="1"/>
    </xf>
    <xf numFmtId="178" fontId="24" fillId="0" borderId="5" xfId="9" applyNumberFormat="1" applyFont="1" applyBorder="1" applyAlignment="1">
      <alignment horizontal="center" vertical="center" shrinkToFit="1"/>
    </xf>
    <xf numFmtId="41" fontId="24" fillId="0" borderId="25" xfId="9" applyFont="1" applyBorder="1" applyAlignment="1">
      <alignment horizontal="center" vertical="center" shrinkToFit="1"/>
    </xf>
    <xf numFmtId="179" fontId="24" fillId="0" borderId="6" xfId="9" applyNumberFormat="1" applyFont="1" applyBorder="1" applyAlignment="1">
      <alignment horizontal="right" vertical="center" shrinkToFit="1"/>
    </xf>
    <xf numFmtId="180" fontId="24" fillId="0" borderId="5" xfId="9" applyNumberFormat="1" applyFont="1" applyBorder="1" applyAlignment="1">
      <alignment horizontal="right" vertical="center" shrinkToFit="1"/>
    </xf>
    <xf numFmtId="181" fontId="24" fillId="0" borderId="0" xfId="2" applyNumberFormat="1" applyFont="1" applyAlignment="1">
      <alignment horizontal="center" vertical="center"/>
    </xf>
    <xf numFmtId="0" fontId="24" fillId="0" borderId="0" xfId="2" applyFont="1" applyAlignment="1">
      <alignment vertical="center"/>
    </xf>
    <xf numFmtId="0" fontId="24" fillId="0" borderId="7" xfId="2" applyFont="1" applyBorder="1" applyAlignment="1">
      <alignment horizontal="center" vertical="center" shrinkToFit="1"/>
    </xf>
    <xf numFmtId="41" fontId="24" fillId="0" borderId="35" xfId="9" applyFont="1" applyBorder="1" applyAlignment="1">
      <alignment horizontal="center" vertical="center" shrinkToFit="1"/>
    </xf>
    <xf numFmtId="41" fontId="24" fillId="0" borderId="8" xfId="9" applyFont="1" applyBorder="1" applyAlignment="1">
      <alignment horizontal="center" vertical="center" shrinkToFit="1"/>
    </xf>
    <xf numFmtId="182" fontId="24" fillId="0" borderId="35" xfId="9" applyNumberFormat="1" applyFont="1" applyBorder="1" applyAlignment="1">
      <alignment horizontal="center" vertical="center" shrinkToFit="1"/>
    </xf>
    <xf numFmtId="178" fontId="24" fillId="0" borderId="8" xfId="9" applyNumberFormat="1" applyFont="1" applyBorder="1" applyAlignment="1">
      <alignment horizontal="center" vertical="center" shrinkToFit="1"/>
    </xf>
    <xf numFmtId="180" fontId="24" fillId="0" borderId="8" xfId="9" applyNumberFormat="1" applyFont="1" applyBorder="1" applyAlignment="1">
      <alignment horizontal="right" vertical="center" shrinkToFit="1"/>
    </xf>
    <xf numFmtId="179" fontId="24" fillId="0" borderId="9" xfId="9" applyNumberFormat="1" applyFont="1" applyBorder="1" applyAlignment="1">
      <alignment horizontal="right" vertical="center" shrinkToFit="1"/>
    </xf>
    <xf numFmtId="0" fontId="25" fillId="0" borderId="3" xfId="2" applyFont="1" applyFill="1" applyBorder="1" applyAlignment="1">
      <alignment horizontal="center" vertical="center" shrinkToFit="1"/>
    </xf>
    <xf numFmtId="41" fontId="25" fillId="0" borderId="4" xfId="9" applyFont="1" applyFill="1" applyBorder="1" applyAlignment="1">
      <alignment horizontal="center" vertical="center" shrinkToFit="1"/>
    </xf>
    <xf numFmtId="41" fontId="25" fillId="0" borderId="5" xfId="9" applyFont="1" applyFill="1" applyBorder="1" applyAlignment="1">
      <alignment horizontal="center" vertical="center" shrinkToFit="1"/>
    </xf>
    <xf numFmtId="178" fontId="25" fillId="0" borderId="4" xfId="9" applyNumberFormat="1" applyFont="1" applyFill="1" applyBorder="1" applyAlignment="1">
      <alignment horizontal="center" vertical="center" shrinkToFit="1"/>
    </xf>
    <xf numFmtId="178" fontId="25" fillId="0" borderId="5" xfId="9" applyNumberFormat="1" applyFont="1" applyFill="1" applyBorder="1" applyAlignment="1">
      <alignment horizontal="center" vertical="center" shrinkToFit="1"/>
    </xf>
    <xf numFmtId="180" fontId="25" fillId="0" borderId="5" xfId="9" applyNumberFormat="1" applyFont="1" applyFill="1" applyBorder="1" applyAlignment="1">
      <alignment horizontal="right" vertical="center" shrinkToFit="1"/>
    </xf>
    <xf numFmtId="179" fontId="25" fillId="0" borderId="6" xfId="9" applyNumberFormat="1" applyFont="1" applyFill="1" applyBorder="1" applyAlignment="1">
      <alignment horizontal="right" vertical="center" shrinkToFit="1"/>
    </xf>
    <xf numFmtId="0" fontId="25" fillId="0" borderId="20" xfId="2" applyFont="1" applyFill="1" applyBorder="1" applyAlignment="1">
      <alignment horizontal="center" vertical="center" shrinkToFit="1"/>
    </xf>
    <xf numFmtId="41" fontId="25" fillId="0" borderId="35" xfId="9" applyFont="1" applyFill="1" applyBorder="1" applyAlignment="1">
      <alignment horizontal="center" vertical="center" shrinkToFit="1"/>
    </xf>
    <xf numFmtId="41" fontId="25" fillId="0" borderId="8" xfId="9" applyFont="1" applyFill="1" applyBorder="1" applyAlignment="1">
      <alignment horizontal="center" vertical="center" shrinkToFit="1"/>
    </xf>
    <xf numFmtId="178" fontId="25" fillId="0" borderId="35" xfId="9" applyNumberFormat="1" applyFont="1" applyFill="1" applyBorder="1" applyAlignment="1">
      <alignment horizontal="center" vertical="center" shrinkToFit="1"/>
    </xf>
    <xf numFmtId="178" fontId="25" fillId="0" borderId="8" xfId="9" applyNumberFormat="1" applyFont="1" applyFill="1" applyBorder="1" applyAlignment="1">
      <alignment horizontal="center" vertical="center" shrinkToFit="1"/>
    </xf>
    <xf numFmtId="180" fontId="25" fillId="0" borderId="8" xfId="9" applyNumberFormat="1" applyFont="1" applyFill="1" applyBorder="1" applyAlignment="1">
      <alignment horizontal="right" vertical="center" shrinkToFit="1"/>
    </xf>
    <xf numFmtId="179" fontId="25" fillId="0" borderId="9" xfId="9" applyNumberFormat="1" applyFont="1" applyFill="1" applyBorder="1" applyAlignment="1">
      <alignment horizontal="right" vertical="center" shrinkToFit="1"/>
    </xf>
    <xf numFmtId="0" fontId="24" fillId="0" borderId="0" xfId="2" applyFont="1" applyFill="1" applyAlignment="1">
      <alignment vertical="center"/>
    </xf>
    <xf numFmtId="179" fontId="24" fillId="0" borderId="6" xfId="9" applyNumberFormat="1" applyFont="1" applyFill="1" applyBorder="1" applyAlignment="1">
      <alignment horizontal="right" vertical="center" shrinkToFit="1"/>
    </xf>
    <xf numFmtId="183" fontId="24" fillId="0" borderId="0" xfId="2" applyNumberFormat="1" applyFont="1" applyFill="1" applyAlignment="1">
      <alignment vertical="center"/>
    </xf>
    <xf numFmtId="41" fontId="25" fillId="0" borderId="36" xfId="9" applyFont="1" applyFill="1" applyBorder="1" applyAlignment="1">
      <alignment horizontal="center" vertical="center" shrinkToFit="1"/>
    </xf>
    <xf numFmtId="41" fontId="25" fillId="0" borderId="37" xfId="9" applyFont="1" applyFill="1" applyBorder="1" applyAlignment="1">
      <alignment horizontal="center" vertical="center" shrinkToFit="1"/>
    </xf>
    <xf numFmtId="178" fontId="25" fillId="0" borderId="37" xfId="9" applyNumberFormat="1" applyFont="1" applyFill="1" applyBorder="1" applyAlignment="1">
      <alignment horizontal="center" vertical="center" shrinkToFit="1"/>
    </xf>
    <xf numFmtId="180" fontId="25" fillId="0" borderId="37" xfId="9" applyNumberFormat="1" applyFont="1" applyFill="1" applyBorder="1" applyAlignment="1">
      <alignment horizontal="right" vertical="center" shrinkToFit="1"/>
    </xf>
    <xf numFmtId="179" fontId="24" fillId="0" borderId="38" xfId="9" applyNumberFormat="1" applyFont="1" applyFill="1" applyBorder="1" applyAlignment="1">
      <alignment horizontal="right" vertical="center" shrinkToFit="1"/>
    </xf>
    <xf numFmtId="41" fontId="25" fillId="0" borderId="39" xfId="9" applyFont="1" applyFill="1" applyBorder="1" applyAlignment="1">
      <alignment horizontal="center" vertical="center" shrinkToFit="1"/>
    </xf>
    <xf numFmtId="0" fontId="26" fillId="6" borderId="23" xfId="2" applyFont="1" applyFill="1" applyBorder="1" applyAlignment="1">
      <alignment horizontal="center" vertical="center" shrinkToFit="1"/>
    </xf>
    <xf numFmtId="41" fontId="26" fillId="6" borderId="40" xfId="9" applyFont="1" applyFill="1" applyBorder="1" applyAlignment="1">
      <alignment horizontal="center" vertical="center" shrinkToFit="1"/>
    </xf>
    <xf numFmtId="41" fontId="26" fillId="6" borderId="41" xfId="9" applyFont="1" applyFill="1" applyBorder="1" applyAlignment="1">
      <alignment horizontal="center" vertical="center" shrinkToFit="1"/>
    </xf>
    <xf numFmtId="178" fontId="26" fillId="6" borderId="31" xfId="9" applyNumberFormat="1" applyFont="1" applyFill="1" applyBorder="1" applyAlignment="1">
      <alignment horizontal="center" vertical="center" shrinkToFit="1"/>
    </xf>
    <xf numFmtId="178" fontId="26" fillId="6" borderId="41" xfId="9" applyNumberFormat="1" applyFont="1" applyFill="1" applyBorder="1" applyAlignment="1">
      <alignment horizontal="center" vertical="center" shrinkToFit="1"/>
    </xf>
    <xf numFmtId="180" fontId="26" fillId="6" borderId="41" xfId="9" applyNumberFormat="1" applyFont="1" applyFill="1" applyBorder="1" applyAlignment="1">
      <alignment horizontal="right" vertical="center" shrinkToFit="1"/>
    </xf>
    <xf numFmtId="43" fontId="27" fillId="6" borderId="42" xfId="9" applyNumberFormat="1" applyFont="1" applyFill="1" applyBorder="1" applyAlignment="1">
      <alignment horizontal="right" vertical="center" shrinkToFit="1"/>
    </xf>
    <xf numFmtId="183" fontId="24" fillId="0" borderId="0" xfId="2" applyNumberFormat="1" applyFont="1" applyAlignment="1">
      <alignment vertical="center"/>
    </xf>
    <xf numFmtId="0" fontId="7" fillId="0" borderId="27" xfId="2" applyFont="1" applyBorder="1" applyAlignment="1">
      <alignment vertical="center"/>
    </xf>
    <xf numFmtId="0" fontId="7" fillId="0" borderId="27" xfId="2" applyFont="1" applyBorder="1" applyAlignment="1">
      <alignment horizontal="right" vertical="center"/>
    </xf>
    <xf numFmtId="41" fontId="4" fillId="0" borderId="0" xfId="2" applyNumberFormat="1" applyFont="1" applyAlignment="1">
      <alignment vertical="center" shrinkToFit="1"/>
    </xf>
    <xf numFmtId="0" fontId="20" fillId="0" borderId="0" xfId="10" applyFont="1" applyAlignment="1">
      <alignment horizontal="left"/>
    </xf>
    <xf numFmtId="0" fontId="4" fillId="0" borderId="0" xfId="10" applyFont="1" applyAlignment="1"/>
    <xf numFmtId="0" fontId="5" fillId="0" borderId="0" xfId="10" applyFont="1" applyAlignment="1">
      <alignment horizontal="left"/>
    </xf>
    <xf numFmtId="0" fontId="4" fillId="0" borderId="0" xfId="10" applyFont="1" applyBorder="1" applyAlignment="1">
      <alignment horizontal="right"/>
    </xf>
    <xf numFmtId="0" fontId="4" fillId="0" borderId="0" xfId="10" applyFont="1" applyAlignment="1">
      <alignment horizontal="center" vertical="center"/>
    </xf>
    <xf numFmtId="0" fontId="7" fillId="0" borderId="3" xfId="10" applyFont="1" applyBorder="1" applyAlignment="1">
      <alignment horizontal="center" vertical="center"/>
    </xf>
    <xf numFmtId="41" fontId="7" fillId="0" borderId="35" xfId="3" applyFont="1" applyBorder="1" applyAlignment="1">
      <alignment horizontal="center" vertical="center"/>
    </xf>
    <xf numFmtId="41" fontId="7" fillId="0" borderId="8" xfId="3" applyFont="1" applyBorder="1" applyAlignment="1">
      <alignment horizontal="center" vertical="center"/>
    </xf>
    <xf numFmtId="178" fontId="7" fillId="0" borderId="5" xfId="3" applyNumberFormat="1" applyFont="1" applyBorder="1" applyAlignment="1">
      <alignment horizontal="center" vertical="center"/>
    </xf>
    <xf numFmtId="180" fontId="7" fillId="0" borderId="25" xfId="10" applyNumberFormat="1" applyFont="1" applyBorder="1" applyAlignment="1">
      <alignment horizontal="center" vertical="center"/>
    </xf>
    <xf numFmtId="41" fontId="7" fillId="0" borderId="6" xfId="3" applyFont="1" applyBorder="1" applyAlignment="1">
      <alignment horizontal="center" vertical="center"/>
    </xf>
    <xf numFmtId="181" fontId="4" fillId="0" borderId="0" xfId="10" applyNumberFormat="1" applyFont="1" applyAlignment="1"/>
    <xf numFmtId="0" fontId="7" fillId="0" borderId="3" xfId="10" applyFont="1" applyFill="1" applyBorder="1" applyAlignment="1">
      <alignment horizontal="center" vertical="center"/>
    </xf>
    <xf numFmtId="41" fontId="7" fillId="0" borderId="35" xfId="3" applyFont="1" applyFill="1" applyBorder="1" applyAlignment="1">
      <alignment horizontal="center" vertical="center"/>
    </xf>
    <xf numFmtId="41" fontId="7" fillId="0" borderId="8" xfId="3" applyFont="1" applyFill="1" applyBorder="1" applyAlignment="1">
      <alignment horizontal="center" vertical="center"/>
    </xf>
    <xf numFmtId="41" fontId="29" fillId="0" borderId="8" xfId="3" applyFont="1" applyFill="1" applyBorder="1" applyAlignment="1">
      <alignment horizontal="center" vertical="center"/>
    </xf>
    <xf numFmtId="178" fontId="7" fillId="0" borderId="5" xfId="3" applyNumberFormat="1" applyFont="1" applyFill="1" applyBorder="1" applyAlignment="1">
      <alignment horizontal="center" vertical="center"/>
    </xf>
    <xf numFmtId="180" fontId="7" fillId="0" borderId="5" xfId="3" applyNumberFormat="1" applyFont="1" applyFill="1" applyBorder="1" applyAlignment="1">
      <alignment horizontal="center" vertical="center"/>
    </xf>
    <xf numFmtId="41" fontId="7" fillId="0" borderId="6" xfId="3" applyFont="1" applyFill="1" applyBorder="1" applyAlignment="1">
      <alignment horizontal="center" vertical="center"/>
    </xf>
    <xf numFmtId="41" fontId="4" fillId="0" borderId="0" xfId="10" applyNumberFormat="1" applyFont="1" applyAlignment="1">
      <alignment horizontal="center" vertical="center"/>
    </xf>
    <xf numFmtId="0" fontId="30" fillId="3" borderId="3" xfId="10" applyFont="1" applyFill="1" applyBorder="1" applyAlignment="1">
      <alignment horizontal="center" vertical="center"/>
    </xf>
    <xf numFmtId="41" fontId="30" fillId="3" borderId="35" xfId="3" applyFont="1" applyFill="1" applyBorder="1" applyAlignment="1">
      <alignment horizontal="center" vertical="center"/>
    </xf>
    <xf numFmtId="41" fontId="30" fillId="3" borderId="8" xfId="3" applyFont="1" applyFill="1" applyBorder="1" applyAlignment="1">
      <alignment horizontal="center" vertical="center"/>
    </xf>
    <xf numFmtId="41" fontId="31" fillId="3" borderId="8" xfId="3" applyFont="1" applyFill="1" applyBorder="1" applyAlignment="1">
      <alignment horizontal="center" vertical="center"/>
    </xf>
    <xf numFmtId="178" fontId="30" fillId="3" borderId="5" xfId="3" applyNumberFormat="1" applyFont="1" applyFill="1" applyBorder="1" applyAlignment="1">
      <alignment horizontal="center" vertical="center"/>
    </xf>
    <xf numFmtId="180" fontId="30" fillId="3" borderId="5" xfId="3" applyNumberFormat="1" applyFont="1" applyFill="1" applyBorder="1" applyAlignment="1">
      <alignment horizontal="center" vertical="center"/>
    </xf>
    <xf numFmtId="41" fontId="30" fillId="3" borderId="6" xfId="3" applyFont="1" applyFill="1" applyBorder="1" applyAlignment="1">
      <alignment horizontal="center" vertical="center"/>
    </xf>
    <xf numFmtId="0" fontId="7" fillId="4" borderId="3" xfId="11" applyFont="1" applyFill="1" applyBorder="1" applyAlignment="1">
      <alignment horizontal="center" vertical="center"/>
    </xf>
    <xf numFmtId="41" fontId="11" fillId="4" borderId="25" xfId="12" applyNumberFormat="1" applyFont="1" applyFill="1" applyBorder="1" applyAlignment="1" applyProtection="1">
      <alignment horizontal="center" vertical="center"/>
      <protection locked="0"/>
    </xf>
    <xf numFmtId="41" fontId="7" fillId="4" borderId="5" xfId="3" applyNumberFormat="1" applyFont="1" applyFill="1" applyBorder="1" applyAlignment="1">
      <alignment horizontal="center" vertical="center"/>
    </xf>
    <xf numFmtId="41" fontId="11" fillId="4" borderId="4" xfId="13" applyNumberFormat="1" applyFont="1" applyFill="1" applyBorder="1" applyAlignment="1">
      <alignment horizontal="center" vertical="center"/>
    </xf>
    <xf numFmtId="41" fontId="4" fillId="4" borderId="5" xfId="6" applyNumberFormat="1" applyFont="1" applyFill="1" applyBorder="1" applyAlignment="1">
      <alignment horizontal="center" vertical="center"/>
    </xf>
    <xf numFmtId="182" fontId="7" fillId="4" borderId="5" xfId="3" applyNumberFormat="1" applyFont="1" applyFill="1" applyBorder="1" applyAlignment="1">
      <alignment horizontal="center" vertical="center"/>
    </xf>
    <xf numFmtId="43" fontId="4" fillId="4" borderId="4" xfId="14" applyNumberFormat="1" applyFont="1" applyFill="1" applyBorder="1" applyAlignment="1">
      <alignment horizontal="center" vertical="center"/>
    </xf>
    <xf numFmtId="41" fontId="11" fillId="4" borderId="6" xfId="15" applyNumberFormat="1" applyFont="1" applyFill="1" applyBorder="1" applyAlignment="1">
      <alignment horizontal="center" vertical="center"/>
    </xf>
    <xf numFmtId="181" fontId="4" fillId="0" borderId="0" xfId="11" applyNumberFormat="1" applyFont="1" applyFill="1" applyAlignment="1"/>
    <xf numFmtId="0" fontId="4" fillId="0" borderId="0" xfId="11" applyFont="1" applyFill="1" applyAlignment="1"/>
    <xf numFmtId="41" fontId="11" fillId="4" borderId="4" xfId="13" applyNumberFormat="1" applyFont="1" applyFill="1" applyBorder="1" applyAlignment="1" applyProtection="1">
      <alignment horizontal="center" vertical="center"/>
      <protection locked="0"/>
    </xf>
    <xf numFmtId="0" fontId="7" fillId="4" borderId="3" xfId="10" applyFont="1" applyFill="1" applyBorder="1" applyAlignment="1">
      <alignment horizontal="center" vertical="center"/>
    </xf>
    <xf numFmtId="181" fontId="4" fillId="0" borderId="0" xfId="10" applyNumberFormat="1" applyFont="1" applyFill="1" applyAlignment="1"/>
    <xf numFmtId="0" fontId="4" fillId="0" borderId="0" xfId="10" applyFont="1" applyFill="1" applyAlignment="1"/>
    <xf numFmtId="41" fontId="11" fillId="4" borderId="33" xfId="12" applyNumberFormat="1" applyFont="1" applyFill="1" applyBorder="1" applyAlignment="1" applyProtection="1">
      <alignment horizontal="center" vertical="center"/>
      <protection locked="0"/>
    </xf>
    <xf numFmtId="41" fontId="11" fillId="4" borderId="31" xfId="13" applyNumberFormat="1" applyFont="1" applyFill="1" applyBorder="1" applyAlignment="1" applyProtection="1">
      <alignment horizontal="center" vertical="center"/>
      <protection locked="0"/>
    </xf>
    <xf numFmtId="0" fontId="7" fillId="4" borderId="10" xfId="11" applyFont="1" applyFill="1" applyBorder="1" applyAlignment="1">
      <alignment horizontal="center" vertical="center"/>
    </xf>
    <xf numFmtId="41" fontId="11" fillId="4" borderId="46" xfId="12" applyNumberFormat="1" applyFont="1" applyFill="1" applyBorder="1" applyAlignment="1" applyProtection="1">
      <alignment horizontal="center" vertical="center"/>
      <protection locked="0"/>
    </xf>
    <xf numFmtId="41" fontId="7" fillId="4" borderId="12" xfId="3" applyNumberFormat="1" applyFont="1" applyFill="1" applyBorder="1" applyAlignment="1">
      <alignment horizontal="center" vertical="center"/>
    </xf>
    <xf numFmtId="41" fontId="11" fillId="4" borderId="26" xfId="13" applyNumberFormat="1" applyFont="1" applyFill="1" applyBorder="1" applyAlignment="1" applyProtection="1">
      <alignment horizontal="center" vertical="center"/>
      <protection locked="0"/>
    </xf>
    <xf numFmtId="41" fontId="4" fillId="4" borderId="12" xfId="6" applyNumberFormat="1" applyFont="1" applyFill="1" applyBorder="1" applyAlignment="1">
      <alignment horizontal="center" vertical="center"/>
    </xf>
    <xf numFmtId="43" fontId="4" fillId="4" borderId="26" xfId="14" applyNumberFormat="1" applyFont="1" applyFill="1" applyBorder="1" applyAlignment="1">
      <alignment horizontal="center" vertical="center"/>
    </xf>
    <xf numFmtId="41" fontId="11" fillId="4" borderId="13" xfId="15" applyNumberFormat="1" applyFont="1" applyFill="1" applyBorder="1" applyAlignment="1">
      <alignment horizontal="center" vertical="center"/>
    </xf>
    <xf numFmtId="0" fontId="7" fillId="0" borderId="0" xfId="10" applyFont="1" applyAlignment="1">
      <alignment horizontal="left" vertical="center"/>
    </xf>
    <xf numFmtId="0" fontId="7" fillId="0" borderId="0" xfId="10" applyFont="1" applyAlignment="1"/>
    <xf numFmtId="0" fontId="14" fillId="0" borderId="0" xfId="10" applyFont="1" applyAlignment="1">
      <alignment horizontal="left" vertical="center"/>
    </xf>
    <xf numFmtId="0" fontId="7" fillId="0" borderId="0" xfId="10" applyFont="1" applyAlignment="1">
      <alignment vertical="center"/>
    </xf>
    <xf numFmtId="184" fontId="4" fillId="0" borderId="0" xfId="16" applyNumberFormat="1" applyFont="1" applyAlignment="1"/>
    <xf numFmtId="0" fontId="4" fillId="0" borderId="0" xfId="0" applyFont="1" applyAlignment="1">
      <alignment vertical="center"/>
    </xf>
    <xf numFmtId="0" fontId="4" fillId="0" borderId="0" xfId="0" applyFont="1" applyAlignment="1"/>
    <xf numFmtId="0" fontId="7" fillId="0" borderId="14" xfId="0" applyFont="1" applyBorder="1" applyAlignment="1">
      <alignment horizontal="left" vertical="center"/>
    </xf>
    <xf numFmtId="0" fontId="4" fillId="0" borderId="0" xfId="0" applyFont="1" applyAlignment="1">
      <alignment horizontal="center" vertical="center"/>
    </xf>
    <xf numFmtId="0" fontId="7" fillId="2" borderId="2" xfId="0" applyFont="1" applyFill="1" applyBorder="1" applyAlignment="1">
      <alignment horizontal="center" vertical="center" wrapText="1"/>
    </xf>
    <xf numFmtId="0" fontId="27" fillId="3" borderId="47" xfId="0" applyFont="1" applyFill="1" applyBorder="1" applyAlignment="1">
      <alignment horizontal="center" vertical="center"/>
    </xf>
    <xf numFmtId="41" fontId="27" fillId="3" borderId="48" xfId="6" applyFont="1" applyFill="1" applyBorder="1" applyAlignment="1">
      <alignment horizontal="center" vertical="center"/>
    </xf>
    <xf numFmtId="41" fontId="27" fillId="3" borderId="49" xfId="6" applyFont="1" applyFill="1" applyBorder="1" applyAlignment="1">
      <alignment horizontal="center" vertical="center"/>
    </xf>
    <xf numFmtId="41" fontId="27" fillId="3" borderId="50" xfId="6" applyFont="1" applyFill="1" applyBorder="1" applyAlignment="1">
      <alignment horizontal="center" vertical="center"/>
    </xf>
    <xf numFmtId="41" fontId="27" fillId="3" borderId="51" xfId="6" applyFont="1" applyFill="1" applyBorder="1" applyAlignment="1">
      <alignment horizontal="center" vertical="center"/>
    </xf>
    <xf numFmtId="41" fontId="27" fillId="3" borderId="52" xfId="6" applyFont="1" applyFill="1" applyBorder="1" applyAlignment="1">
      <alignment horizontal="center" vertical="center"/>
    </xf>
    <xf numFmtId="41" fontId="24" fillId="0" borderId="0" xfId="0" applyNumberFormat="1" applyFont="1" applyAlignment="1">
      <alignment horizontal="center" vertical="center"/>
    </xf>
    <xf numFmtId="0" fontId="24" fillId="0" borderId="0" xfId="0" applyFont="1" applyAlignment="1">
      <alignment horizontal="center" vertical="center"/>
    </xf>
    <xf numFmtId="0" fontId="7" fillId="4" borderId="53" xfId="0" applyFont="1" applyFill="1" applyBorder="1" applyAlignment="1">
      <alignment horizontal="center" vertical="center"/>
    </xf>
    <xf numFmtId="41" fontId="7" fillId="0" borderId="5" xfId="6" applyFont="1" applyBorder="1" applyAlignment="1">
      <alignment horizontal="center" vertical="center"/>
    </xf>
    <xf numFmtId="178" fontId="7" fillId="0" borderId="6" xfId="6" applyNumberFormat="1" applyFont="1" applyBorder="1" applyAlignment="1">
      <alignment horizontal="center" vertical="center"/>
    </xf>
    <xf numFmtId="41" fontId="7" fillId="0" borderId="5" xfId="6" applyFont="1" applyFill="1" applyBorder="1" applyAlignment="1">
      <alignment horizontal="center" vertical="center"/>
    </xf>
    <xf numFmtId="178" fontId="7" fillId="0" borderId="6" xfId="6" applyNumberFormat="1" applyFont="1" applyFill="1" applyBorder="1" applyAlignment="1">
      <alignment horizontal="center" vertical="center"/>
    </xf>
    <xf numFmtId="41" fontId="7" fillId="8" borderId="39" xfId="6" applyFont="1" applyFill="1" applyBorder="1" applyAlignment="1">
      <alignment horizontal="center" vertical="center"/>
    </xf>
    <xf numFmtId="41" fontId="7" fillId="8" borderId="5" xfId="6" applyFont="1" applyFill="1" applyBorder="1" applyAlignment="1">
      <alignment horizontal="center" vertical="center"/>
    </xf>
    <xf numFmtId="178" fontId="7" fillId="8" borderId="6" xfId="6" applyNumberFormat="1" applyFont="1" applyFill="1" applyBorder="1" applyAlignment="1">
      <alignment horizontal="center" vertical="center"/>
    </xf>
    <xf numFmtId="41" fontId="7" fillId="4" borderId="4" xfId="6" applyFont="1" applyFill="1" applyBorder="1" applyAlignment="1">
      <alignment horizontal="center" vertical="center"/>
    </xf>
    <xf numFmtId="41" fontId="7" fillId="4" borderId="5" xfId="6" applyFont="1" applyFill="1" applyBorder="1" applyAlignment="1">
      <alignment horizontal="center" vertical="center"/>
    </xf>
    <xf numFmtId="178" fontId="7" fillId="4" borderId="6" xfId="6" applyNumberFormat="1" applyFont="1" applyFill="1" applyBorder="1" applyAlignment="1">
      <alignment horizontal="center" vertical="center"/>
    </xf>
    <xf numFmtId="0" fontId="7" fillId="4" borderId="46" xfId="0" applyFont="1" applyFill="1" applyBorder="1" applyAlignment="1">
      <alignment horizontal="center" vertical="center"/>
    </xf>
    <xf numFmtId="41" fontId="7" fillId="0" borderId="12" xfId="6" applyFont="1" applyBorder="1" applyAlignment="1">
      <alignment horizontal="center" vertical="center"/>
    </xf>
    <xf numFmtId="178" fontId="7" fillId="0" borderId="13" xfId="6" applyNumberFormat="1" applyFont="1" applyBorder="1" applyAlignment="1">
      <alignment horizontal="center" vertical="center"/>
    </xf>
    <xf numFmtId="41" fontId="7" fillId="0" borderId="11" xfId="6" applyFont="1" applyFill="1" applyBorder="1" applyAlignment="1">
      <alignment horizontal="center" vertical="center"/>
    </xf>
    <xf numFmtId="41" fontId="7" fillId="0" borderId="12" xfId="6" applyFont="1" applyFill="1" applyBorder="1" applyAlignment="1">
      <alignment horizontal="center" vertical="center"/>
    </xf>
    <xf numFmtId="178" fontId="7" fillId="0" borderId="13" xfId="6" applyNumberFormat="1" applyFont="1" applyFill="1" applyBorder="1" applyAlignment="1">
      <alignment horizontal="center" vertical="center"/>
    </xf>
    <xf numFmtId="41" fontId="7" fillId="8" borderId="11" xfId="6" applyFont="1" applyFill="1" applyBorder="1" applyAlignment="1">
      <alignment horizontal="center" vertical="center"/>
    </xf>
    <xf numFmtId="41" fontId="7" fillId="8" borderId="12" xfId="6" applyFont="1" applyFill="1" applyBorder="1" applyAlignment="1">
      <alignment horizontal="center" vertical="center"/>
    </xf>
    <xf numFmtId="178" fontId="7" fillId="8" borderId="13" xfId="6" applyNumberFormat="1" applyFont="1" applyFill="1" applyBorder="1" applyAlignment="1">
      <alignment horizontal="center" vertical="center"/>
    </xf>
    <xf numFmtId="178" fontId="7" fillId="4" borderId="13" xfId="6" applyNumberFormat="1" applyFont="1" applyFill="1" applyBorder="1" applyAlignment="1">
      <alignment horizontal="center" vertical="center"/>
    </xf>
    <xf numFmtId="0" fontId="7" fillId="0" borderId="27"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41" fontId="4" fillId="0" borderId="0" xfId="0" applyNumberFormat="1" applyFont="1" applyAlignment="1">
      <alignment vertical="center"/>
    </xf>
    <xf numFmtId="0" fontId="7" fillId="0" borderId="0" xfId="0" applyFont="1" applyAlignment="1"/>
    <xf numFmtId="41" fontId="7" fillId="0" borderId="0" xfId="0" applyNumberFormat="1" applyFont="1" applyAlignment="1"/>
    <xf numFmtId="41" fontId="4" fillId="0" borderId="0" xfId="0" applyNumberFormat="1" applyFont="1" applyAlignment="1"/>
    <xf numFmtId="0" fontId="32" fillId="0" borderId="0" xfId="0" applyFont="1" applyAlignment="1">
      <alignment horizontal="center" vertical="center"/>
    </xf>
    <xf numFmtId="185" fontId="32" fillId="0" borderId="0" xfId="0" applyNumberFormat="1" applyFont="1" applyAlignment="1">
      <alignment horizontal="center" vertical="center"/>
    </xf>
    <xf numFmtId="41" fontId="32" fillId="0" borderId="0" xfId="0" applyNumberFormat="1" applyFont="1" applyAlignment="1">
      <alignment horizontal="center" vertical="center"/>
    </xf>
    <xf numFmtId="0" fontId="5" fillId="0" borderId="0" xfId="0" applyFont="1" applyAlignment="1">
      <alignment vertical="center"/>
    </xf>
    <xf numFmtId="0" fontId="32" fillId="0" borderId="0" xfId="0" applyFont="1" applyAlignment="1">
      <alignment horizontal="right" vertical="center"/>
    </xf>
    <xf numFmtId="0" fontId="32" fillId="0" borderId="29" xfId="0" applyFont="1" applyBorder="1" applyAlignment="1">
      <alignment horizontal="center" vertical="center"/>
    </xf>
    <xf numFmtId="0" fontId="32" fillId="0" borderId="0" xfId="0" applyFont="1" applyBorder="1" applyAlignment="1">
      <alignment horizontal="center" vertical="center"/>
    </xf>
    <xf numFmtId="41" fontId="32" fillId="4" borderId="5" xfId="6" applyFont="1" applyFill="1" applyBorder="1" applyAlignment="1">
      <alignment vertical="center"/>
    </xf>
    <xf numFmtId="41" fontId="32" fillId="4" borderId="5" xfId="3" applyFont="1" applyFill="1" applyBorder="1" applyAlignment="1">
      <alignment vertical="center"/>
    </xf>
    <xf numFmtId="41" fontId="32" fillId="4" borderId="25" xfId="3" applyFont="1" applyFill="1" applyBorder="1" applyAlignment="1">
      <alignment vertical="center"/>
    </xf>
    <xf numFmtId="180" fontId="32" fillId="4" borderId="5" xfId="0" applyNumberFormat="1" applyFont="1" applyFill="1" applyBorder="1" applyAlignment="1">
      <alignment horizontal="center" vertical="center"/>
    </xf>
    <xf numFmtId="43" fontId="32" fillId="4" borderId="5" xfId="0" applyNumberFormat="1" applyFont="1" applyFill="1" applyBorder="1" applyAlignment="1">
      <alignment horizontal="center" vertical="center"/>
    </xf>
    <xf numFmtId="41" fontId="35" fillId="4" borderId="4" xfId="19" applyNumberFormat="1" applyFont="1" applyFill="1" applyBorder="1">
      <alignment vertical="center"/>
    </xf>
    <xf numFmtId="41" fontId="35" fillId="4" borderId="5" xfId="19" applyNumberFormat="1" applyFont="1" applyFill="1" applyBorder="1">
      <alignment vertical="center"/>
    </xf>
    <xf numFmtId="43" fontId="35" fillId="4" borderId="4" xfId="19" applyNumberFormat="1" applyFont="1" applyFill="1" applyBorder="1">
      <alignment vertical="center"/>
    </xf>
    <xf numFmtId="41" fontId="35" fillId="4" borderId="4" xfId="20" applyNumberFormat="1" applyFont="1" applyFill="1" applyBorder="1">
      <alignment vertical="center"/>
    </xf>
    <xf numFmtId="43" fontId="35" fillId="4" borderId="4" xfId="20" applyNumberFormat="1" applyFont="1" applyFill="1" applyBorder="1">
      <alignment vertical="center"/>
    </xf>
    <xf numFmtId="41" fontId="35" fillId="4" borderId="4" xfId="21" applyNumberFormat="1" applyFont="1" applyFill="1" applyBorder="1">
      <alignment vertical="center"/>
    </xf>
    <xf numFmtId="43" fontId="35" fillId="4" borderId="4" xfId="21" applyNumberFormat="1" applyFont="1" applyFill="1" applyBorder="1">
      <alignment vertical="center"/>
    </xf>
    <xf numFmtId="41" fontId="35" fillId="4" borderId="4" xfId="22" applyNumberFormat="1" applyFont="1" applyFill="1" applyBorder="1">
      <alignment vertical="center"/>
    </xf>
    <xf numFmtId="43" fontId="35" fillId="4" borderId="4" xfId="22" applyNumberFormat="1" applyFont="1" applyFill="1" applyBorder="1">
      <alignment vertical="center"/>
    </xf>
    <xf numFmtId="41" fontId="35" fillId="4" borderId="4" xfId="23" applyNumberFormat="1" applyFont="1" applyFill="1" applyBorder="1">
      <alignment vertical="center"/>
    </xf>
    <xf numFmtId="43" fontId="35" fillId="4" borderId="4" xfId="23" applyNumberFormat="1" applyFont="1" applyFill="1" applyBorder="1">
      <alignment vertical="center"/>
    </xf>
    <xf numFmtId="41" fontId="32" fillId="4" borderId="35" xfId="3" applyNumberFormat="1" applyFont="1" applyFill="1" applyBorder="1" applyAlignment="1">
      <alignment vertical="center"/>
    </xf>
    <xf numFmtId="43" fontId="32" fillId="4" borderId="35" xfId="3" applyNumberFormat="1" applyFont="1" applyFill="1" applyBorder="1" applyAlignment="1">
      <alignment vertical="center"/>
    </xf>
    <xf numFmtId="41" fontId="35" fillId="4" borderId="4" xfId="24" applyNumberFormat="1" applyFont="1" applyFill="1" applyBorder="1">
      <alignment vertical="center"/>
    </xf>
    <xf numFmtId="43" fontId="35" fillId="4" borderId="4" xfId="24" applyNumberFormat="1" applyFont="1" applyFill="1" applyBorder="1">
      <alignment vertical="center"/>
    </xf>
    <xf numFmtId="41" fontId="35" fillId="4" borderId="4" xfId="25" applyNumberFormat="1" applyFont="1" applyFill="1" applyBorder="1">
      <alignment vertical="center"/>
    </xf>
    <xf numFmtId="43" fontId="35" fillId="4" borderId="4" xfId="25" applyNumberFormat="1" applyFont="1" applyFill="1" applyBorder="1">
      <alignment vertical="center"/>
    </xf>
    <xf numFmtId="41" fontId="35" fillId="4" borderId="4" xfId="26" applyNumberFormat="1" applyFont="1" applyFill="1" applyBorder="1">
      <alignment vertical="center"/>
    </xf>
    <xf numFmtId="43" fontId="35" fillId="4" borderId="4" xfId="26" applyNumberFormat="1" applyFont="1" applyFill="1" applyBorder="1">
      <alignment vertical="center"/>
    </xf>
    <xf numFmtId="41" fontId="35" fillId="4" borderId="4" xfId="27" applyNumberFormat="1" applyFont="1" applyFill="1" applyBorder="1">
      <alignment vertical="center"/>
    </xf>
    <xf numFmtId="43" fontId="35" fillId="4" borderId="4" xfId="27" applyNumberFormat="1" applyFont="1" applyFill="1" applyBorder="1">
      <alignment vertical="center"/>
    </xf>
    <xf numFmtId="41" fontId="35" fillId="4" borderId="4" xfId="28" applyNumberFormat="1" applyFont="1" applyFill="1" applyBorder="1">
      <alignment vertical="center"/>
    </xf>
    <xf numFmtId="43" fontId="35" fillId="4" borderId="4" xfId="28" applyNumberFormat="1" applyFont="1" applyFill="1" applyBorder="1">
      <alignment vertical="center"/>
    </xf>
    <xf numFmtId="41" fontId="35" fillId="4" borderId="4" xfId="29" applyNumberFormat="1" applyFont="1" applyFill="1" applyBorder="1">
      <alignment vertical="center"/>
    </xf>
    <xf numFmtId="43" fontId="35" fillId="4" borderId="4" xfId="29" applyNumberFormat="1" applyFont="1" applyFill="1" applyBorder="1">
      <alignment vertical="center"/>
    </xf>
    <xf numFmtId="41" fontId="35" fillId="4" borderId="4" xfId="30" applyNumberFormat="1" applyFont="1" applyFill="1" applyBorder="1">
      <alignment vertical="center"/>
    </xf>
    <xf numFmtId="43" fontId="35" fillId="4" borderId="4" xfId="30" applyNumberFormat="1" applyFont="1" applyFill="1" applyBorder="1">
      <alignment vertical="center"/>
    </xf>
    <xf numFmtId="41" fontId="35" fillId="4" borderId="4" xfId="31" applyNumberFormat="1" applyFont="1" applyFill="1" applyBorder="1">
      <alignment vertical="center"/>
    </xf>
    <xf numFmtId="43" fontId="35" fillId="4" borderId="4" xfId="31" applyNumberFormat="1" applyFont="1" applyFill="1" applyBorder="1">
      <alignment vertical="center"/>
    </xf>
    <xf numFmtId="41" fontId="32" fillId="4" borderId="4" xfId="3" applyFont="1" applyFill="1" applyBorder="1" applyAlignment="1">
      <alignment horizontal="center" vertical="center"/>
    </xf>
    <xf numFmtId="41" fontId="32" fillId="4" borderId="5" xfId="3" applyFont="1" applyFill="1" applyBorder="1" applyAlignment="1">
      <alignment horizontal="right" vertical="center"/>
    </xf>
    <xf numFmtId="43" fontId="32" fillId="4" borderId="4" xfId="3" applyNumberFormat="1" applyFont="1" applyFill="1" applyBorder="1" applyAlignment="1">
      <alignment horizontal="center" vertical="center"/>
    </xf>
    <xf numFmtId="0" fontId="32" fillId="0" borderId="0" xfId="0" applyFont="1" applyFill="1" applyAlignment="1">
      <alignment horizontal="center" vertical="center"/>
    </xf>
    <xf numFmtId="41" fontId="35" fillId="4" borderId="4" xfId="32" applyNumberFormat="1" applyFont="1" applyFill="1" applyBorder="1">
      <alignment vertical="center"/>
    </xf>
    <xf numFmtId="41" fontId="32" fillId="4" borderId="5" xfId="3" applyNumberFormat="1" applyFont="1" applyFill="1" applyBorder="1" applyAlignment="1">
      <alignment horizontal="right" vertical="center"/>
    </xf>
    <xf numFmtId="180" fontId="32" fillId="4" borderId="5" xfId="3" applyNumberFormat="1" applyFont="1" applyFill="1" applyBorder="1" applyAlignment="1">
      <alignment vertical="center"/>
    </xf>
    <xf numFmtId="180" fontId="32" fillId="4" borderId="25" xfId="3" applyNumberFormat="1" applyFont="1" applyFill="1" applyBorder="1" applyAlignment="1">
      <alignment vertical="center"/>
    </xf>
    <xf numFmtId="43" fontId="35" fillId="4" borderId="4" xfId="32" applyNumberFormat="1" applyFont="1" applyFill="1" applyBorder="1" applyAlignment="1">
      <alignment vertical="center"/>
    </xf>
    <xf numFmtId="180" fontId="32" fillId="0" borderId="0" xfId="0" applyNumberFormat="1" applyFont="1" applyAlignment="1">
      <alignment horizontal="center" vertical="center"/>
    </xf>
    <xf numFmtId="41" fontId="32" fillId="4" borderId="4" xfId="6" applyNumberFormat="1" applyFont="1" applyFill="1" applyBorder="1" applyAlignment="1">
      <alignment vertical="center"/>
    </xf>
    <xf numFmtId="43" fontId="32" fillId="4" borderId="5" xfId="18" applyNumberFormat="1" applyFont="1" applyFill="1" applyBorder="1" applyAlignment="1">
      <alignment horizontal="center" vertical="center"/>
    </xf>
    <xf numFmtId="41" fontId="32" fillId="4" borderId="4" xfId="3" applyFont="1" applyFill="1" applyBorder="1" applyAlignment="1">
      <alignment vertical="center"/>
    </xf>
    <xf numFmtId="43" fontId="32" fillId="4" borderId="4" xfId="0" applyNumberFormat="1" applyFont="1" applyFill="1" applyBorder="1" applyAlignment="1">
      <alignment horizontal="center" vertical="center"/>
    </xf>
    <xf numFmtId="41" fontId="32" fillId="4" borderId="4" xfId="35" applyNumberFormat="1" applyFont="1" applyFill="1" applyBorder="1" applyAlignment="1">
      <alignment horizontal="center" vertical="center"/>
    </xf>
    <xf numFmtId="41" fontId="32" fillId="4" borderId="0" xfId="6" applyNumberFormat="1" applyFont="1" applyFill="1" applyAlignment="1">
      <alignment horizontal="center" vertical="center"/>
    </xf>
    <xf numFmtId="41" fontId="32" fillId="4" borderId="5" xfId="6" applyNumberFormat="1" applyFont="1" applyFill="1" applyBorder="1" applyAlignment="1">
      <alignment horizontal="center" vertical="center"/>
    </xf>
    <xf numFmtId="41" fontId="32" fillId="4" borderId="26" xfId="35" applyNumberFormat="1" applyFont="1" applyFill="1" applyBorder="1" applyAlignment="1">
      <alignment horizontal="center" vertical="center"/>
    </xf>
    <xf numFmtId="41" fontId="32" fillId="4" borderId="12" xfId="3" applyFont="1" applyFill="1" applyBorder="1" applyAlignment="1">
      <alignment vertical="center"/>
    </xf>
    <xf numFmtId="41" fontId="32" fillId="4" borderId="12" xfId="6" applyFont="1" applyFill="1" applyBorder="1" applyAlignment="1">
      <alignment horizontal="center" vertical="center"/>
    </xf>
    <xf numFmtId="41" fontId="32" fillId="4" borderId="56" xfId="6" applyFont="1" applyFill="1" applyBorder="1" applyAlignment="1">
      <alignment horizontal="center" vertical="center"/>
    </xf>
    <xf numFmtId="180" fontId="32" fillId="4" borderId="12" xfId="0" applyNumberFormat="1" applyFont="1" applyFill="1" applyBorder="1" applyAlignment="1">
      <alignment horizontal="center" vertical="center"/>
    </xf>
    <xf numFmtId="43" fontId="32" fillId="4" borderId="12" xfId="18" applyNumberFormat="1" applyFont="1" applyFill="1" applyBorder="1" applyAlignment="1">
      <alignment horizontal="center" vertical="center"/>
    </xf>
    <xf numFmtId="0" fontId="7" fillId="0" borderId="0" xfId="0" applyFont="1" applyAlignment="1">
      <alignment horizontal="center" vertical="center"/>
    </xf>
    <xf numFmtId="185" fontId="4" fillId="0" borderId="0" xfId="0" applyNumberFormat="1" applyFont="1" applyAlignment="1">
      <alignment horizontal="center" vertical="center"/>
    </xf>
    <xf numFmtId="41" fontId="4" fillId="0" borderId="0" xfId="0" applyNumberFormat="1" applyFont="1" applyAlignment="1">
      <alignment horizontal="center" vertical="center"/>
    </xf>
    <xf numFmtId="0" fontId="4" fillId="0" borderId="0" xfId="0" applyFont="1" applyAlignment="1">
      <alignment horizontal="right" vertical="center"/>
    </xf>
    <xf numFmtId="0" fontId="14" fillId="0" borderId="0" xfId="0" applyFont="1" applyAlignment="1">
      <alignment horizontal="left"/>
    </xf>
    <xf numFmtId="0" fontId="0" fillId="0" borderId="0" xfId="0" applyAlignment="1">
      <alignment vertical="center"/>
    </xf>
    <xf numFmtId="0" fontId="4" fillId="0" borderId="0" xfId="36" applyFont="1" applyBorder="1" applyAlignment="1">
      <alignment horizontal="center" vertical="center"/>
    </xf>
    <xf numFmtId="0" fontId="4" fillId="0" borderId="0" xfId="36" applyFont="1" applyBorder="1" applyAlignment="1">
      <alignment horizontal="right" vertical="center"/>
    </xf>
    <xf numFmtId="0" fontId="0" fillId="0" borderId="0" xfId="0" applyAlignment="1"/>
    <xf numFmtId="0" fontId="4" fillId="0" borderId="7" xfId="36" applyFont="1" applyFill="1" applyBorder="1" applyAlignment="1">
      <alignment horizontal="center" vertical="center"/>
    </xf>
    <xf numFmtId="41" fontId="4" fillId="0" borderId="35" xfId="6" applyFont="1" applyFill="1" applyBorder="1" applyAlignment="1">
      <alignment horizontal="center" vertical="center"/>
    </xf>
    <xf numFmtId="41" fontId="4" fillId="0" borderId="8" xfId="6" applyFont="1" applyFill="1" applyBorder="1" applyAlignment="1">
      <alignment horizontal="center" vertical="center"/>
    </xf>
    <xf numFmtId="41" fontId="4" fillId="0" borderId="9" xfId="6" applyFont="1" applyFill="1" applyBorder="1" applyAlignment="1">
      <alignment horizontal="center" vertical="center"/>
    </xf>
    <xf numFmtId="181" fontId="0" fillId="0" borderId="0" xfId="0" applyNumberFormat="1" applyAlignment="1"/>
    <xf numFmtId="0" fontId="4" fillId="0" borderId="3" xfId="36" applyFont="1" applyFill="1" applyBorder="1" applyAlignment="1">
      <alignment horizontal="center" vertical="center"/>
    </xf>
    <xf numFmtId="41" fontId="4" fillId="0" borderId="4" xfId="6" applyFont="1" applyFill="1" applyBorder="1" applyAlignment="1">
      <alignment horizontal="center" vertical="center"/>
    </xf>
    <xf numFmtId="41" fontId="4" fillId="0" borderId="6" xfId="6" applyFont="1" applyFill="1" applyBorder="1" applyAlignment="1">
      <alignment horizontal="center" vertical="center"/>
    </xf>
    <xf numFmtId="0" fontId="10" fillId="6" borderId="3" xfId="36" applyFont="1" applyFill="1" applyBorder="1" applyAlignment="1">
      <alignment horizontal="center" vertical="center"/>
    </xf>
    <xf numFmtId="41" fontId="10" fillId="6" borderId="4" xfId="6" applyFont="1" applyFill="1" applyBorder="1" applyAlignment="1">
      <alignment horizontal="center" vertical="center"/>
    </xf>
    <xf numFmtId="41" fontId="10" fillId="6" borderId="6" xfId="6" applyFont="1" applyFill="1" applyBorder="1" applyAlignment="1">
      <alignment horizontal="center" vertical="center"/>
    </xf>
    <xf numFmtId="0" fontId="4" fillId="4" borderId="3" xfId="36" applyFont="1" applyFill="1" applyBorder="1" applyAlignment="1">
      <alignment horizontal="center" vertical="center"/>
    </xf>
    <xf numFmtId="41" fontId="4" fillId="4" borderId="31" xfId="3" applyFont="1" applyFill="1" applyBorder="1" applyAlignment="1">
      <alignment horizontal="center" vertical="center"/>
    </xf>
    <xf numFmtId="41" fontId="4" fillId="4" borderId="32" xfId="3" applyFont="1" applyFill="1" applyBorder="1" applyAlignment="1">
      <alignment horizontal="center" vertical="center"/>
    </xf>
    <xf numFmtId="41" fontId="4" fillId="4" borderId="34" xfId="3" applyFont="1" applyFill="1" applyBorder="1" applyAlignment="1">
      <alignment horizontal="center" vertical="center"/>
    </xf>
    <xf numFmtId="0" fontId="9" fillId="0" borderId="0" xfId="4" applyAlignment="1"/>
    <xf numFmtId="41" fontId="9" fillId="0" borderId="0" xfId="4" applyNumberFormat="1" applyAlignment="1"/>
    <xf numFmtId="41" fontId="4" fillId="4" borderId="5" xfId="37" applyFont="1" applyFill="1" applyBorder="1" applyAlignment="1">
      <alignment horizontal="center" vertical="center"/>
    </xf>
    <xf numFmtId="41" fontId="4" fillId="4" borderId="4" xfId="6" applyFont="1" applyFill="1" applyBorder="1" applyAlignment="1">
      <alignment horizontal="center" vertical="center"/>
    </xf>
    <xf numFmtId="0" fontId="36" fillId="0" borderId="0" xfId="4" applyFont="1" applyAlignment="1"/>
    <xf numFmtId="41" fontId="4" fillId="4" borderId="32" xfId="38" applyFont="1" applyFill="1" applyBorder="1" applyAlignment="1">
      <alignment horizontal="center" vertical="center"/>
    </xf>
    <xf numFmtId="0" fontId="9" fillId="0" borderId="0" xfId="39" applyAlignment="1"/>
    <xf numFmtId="0" fontId="4" fillId="4" borderId="55" xfId="36" applyFont="1" applyFill="1" applyBorder="1" applyAlignment="1">
      <alignment horizontal="center" vertical="center"/>
    </xf>
    <xf numFmtId="41" fontId="4" fillId="4" borderId="25" xfId="3" applyFont="1" applyFill="1" applyBorder="1" applyAlignment="1">
      <alignment horizontal="center" vertical="center"/>
    </xf>
    <xf numFmtId="41" fontId="4" fillId="0" borderId="29" xfId="3" applyFont="1" applyFill="1" applyBorder="1" applyAlignment="1">
      <alignment horizontal="center" vertical="center"/>
    </xf>
    <xf numFmtId="0" fontId="4" fillId="4" borderId="10" xfId="36" applyFont="1" applyFill="1" applyBorder="1" applyAlignment="1">
      <alignment horizontal="center" vertical="center"/>
    </xf>
    <xf numFmtId="41" fontId="4" fillId="4" borderId="41" xfId="3" applyFont="1" applyFill="1" applyBorder="1" applyAlignment="1">
      <alignment horizontal="center" vertical="center"/>
    </xf>
    <xf numFmtId="0" fontId="14" fillId="0" borderId="0" xfId="0" applyFont="1" applyAlignment="1">
      <alignment horizontal="right" vertical="center"/>
    </xf>
    <xf numFmtId="0" fontId="37" fillId="0" borderId="0" xfId="0" applyFont="1" applyFill="1" applyAlignment="1">
      <alignment vertical="center"/>
    </xf>
    <xf numFmtId="0" fontId="38" fillId="0" borderId="0" xfId="0" applyFont="1" applyAlignment="1">
      <alignment vertical="center"/>
    </xf>
    <xf numFmtId="0" fontId="9" fillId="0" borderId="0" xfId="5" applyAlignment="1"/>
    <xf numFmtId="0" fontId="4" fillId="0" borderId="0" xfId="36" applyFont="1" applyBorder="1" applyAlignment="1">
      <alignment vertical="center"/>
    </xf>
    <xf numFmtId="0" fontId="9" fillId="0" borderId="0" xfId="5" applyAlignment="1">
      <alignment vertical="center"/>
    </xf>
    <xf numFmtId="0" fontId="4" fillId="0" borderId="0" xfId="36" applyFont="1" applyBorder="1"/>
    <xf numFmtId="0" fontId="4" fillId="2" borderId="2" xfId="36" applyFont="1" applyFill="1" applyBorder="1" applyAlignment="1">
      <alignment horizontal="center" vertical="center" wrapText="1"/>
    </xf>
    <xf numFmtId="0" fontId="4" fillId="0" borderId="53" xfId="36" applyFont="1" applyBorder="1" applyAlignment="1">
      <alignment horizontal="center" vertical="center"/>
    </xf>
    <xf numFmtId="41" fontId="4" fillId="0" borderId="39" xfId="6" applyFont="1" applyFill="1" applyBorder="1" applyAlignment="1">
      <alignment horizontal="center" vertical="center"/>
    </xf>
    <xf numFmtId="41" fontId="4" fillId="0" borderId="5" xfId="6" applyFont="1" applyFill="1" applyBorder="1" applyAlignment="1">
      <alignment horizontal="center" vertical="center"/>
    </xf>
    <xf numFmtId="41" fontId="9" fillId="0" borderId="0" xfId="5" applyNumberFormat="1" applyAlignment="1"/>
    <xf numFmtId="0" fontId="4" fillId="0" borderId="53" xfId="36" applyFont="1" applyFill="1" applyBorder="1" applyAlignment="1">
      <alignment horizontal="center" vertical="center"/>
    </xf>
    <xf numFmtId="0" fontId="10" fillId="3" borderId="53" xfId="36" applyFont="1" applyFill="1" applyBorder="1" applyAlignment="1">
      <alignment horizontal="center" vertical="center"/>
    </xf>
    <xf numFmtId="41" fontId="10" fillId="3" borderId="39" xfId="6" applyFont="1" applyFill="1" applyBorder="1" applyAlignment="1">
      <alignment horizontal="center" vertical="center"/>
    </xf>
    <xf numFmtId="41" fontId="10" fillId="3" borderId="5" xfId="6" applyFont="1" applyFill="1" applyBorder="1" applyAlignment="1">
      <alignment horizontal="center" vertical="center"/>
    </xf>
    <xf numFmtId="41" fontId="10" fillId="3" borderId="6" xfId="6" applyFont="1" applyFill="1" applyBorder="1" applyAlignment="1">
      <alignment horizontal="center" vertical="center"/>
    </xf>
    <xf numFmtId="0" fontId="4" fillId="4" borderId="53" xfId="36" applyFont="1" applyFill="1" applyBorder="1" applyAlignment="1">
      <alignment horizontal="center" vertical="center"/>
    </xf>
    <xf numFmtId="41" fontId="4" fillId="4" borderId="39" xfId="6" applyFont="1" applyFill="1" applyBorder="1" applyAlignment="1">
      <alignment horizontal="center" vertical="center"/>
    </xf>
    <xf numFmtId="41" fontId="4" fillId="4" borderId="5" xfId="6" applyFont="1" applyFill="1" applyBorder="1" applyAlignment="1">
      <alignment horizontal="center" vertical="center"/>
    </xf>
    <xf numFmtId="41" fontId="4" fillId="4" borderId="6" xfId="6" applyFont="1" applyFill="1" applyBorder="1" applyAlignment="1">
      <alignment horizontal="center" vertical="center"/>
    </xf>
    <xf numFmtId="41" fontId="4" fillId="4" borderId="11" xfId="6" applyFont="1" applyFill="1" applyBorder="1" applyAlignment="1">
      <alignment horizontal="center" vertical="center"/>
    </xf>
    <xf numFmtId="41" fontId="4" fillId="4" borderId="12" xfId="6" applyFont="1" applyFill="1" applyBorder="1" applyAlignment="1">
      <alignment horizontal="center" vertical="center"/>
    </xf>
    <xf numFmtId="41" fontId="4" fillId="4" borderId="13" xfId="6" applyFont="1" applyFill="1" applyBorder="1" applyAlignment="1">
      <alignment horizontal="center" vertical="center"/>
    </xf>
    <xf numFmtId="0" fontId="7" fillId="0" borderId="0" xfId="36" applyFont="1" applyBorder="1" applyAlignment="1">
      <alignment horizontal="center" vertical="center"/>
    </xf>
    <xf numFmtId="0" fontId="7" fillId="0" borderId="0" xfId="36" applyFont="1" applyBorder="1"/>
    <xf numFmtId="0" fontId="39" fillId="0" borderId="0" xfId="40" applyFont="1">
      <alignment vertical="center"/>
    </xf>
    <xf numFmtId="0" fontId="40" fillId="0" borderId="0" xfId="41" applyFont="1" applyBorder="1">
      <alignment vertical="center"/>
    </xf>
    <xf numFmtId="0" fontId="7" fillId="0" borderId="0" xfId="40" applyFont="1" applyFill="1">
      <alignment vertical="center"/>
    </xf>
    <xf numFmtId="0" fontId="7" fillId="0" borderId="14" xfId="41" applyFont="1" applyFill="1" applyBorder="1" applyAlignment="1">
      <alignment horizontal="left" vertical="center"/>
    </xf>
    <xf numFmtId="0" fontId="4" fillId="0" borderId="14" xfId="41" applyFont="1" applyFill="1" applyBorder="1" applyAlignment="1">
      <alignment vertical="center"/>
    </xf>
    <xf numFmtId="0" fontId="40" fillId="0" borderId="14" xfId="41" applyFont="1" applyFill="1" applyBorder="1" applyAlignment="1">
      <alignment vertical="center"/>
    </xf>
    <xf numFmtId="0" fontId="5" fillId="0" borderId="14" xfId="41" applyFont="1" applyFill="1" applyBorder="1" applyAlignment="1">
      <alignment vertical="center"/>
    </xf>
    <xf numFmtId="0" fontId="7" fillId="0" borderId="14" xfId="41" applyFont="1" applyFill="1" applyBorder="1" applyAlignment="1">
      <alignment horizontal="right" vertical="center"/>
    </xf>
    <xf numFmtId="0" fontId="40" fillId="0" borderId="0" xfId="40" applyFont="1" applyFill="1">
      <alignment vertical="center"/>
    </xf>
    <xf numFmtId="0" fontId="7" fillId="0" borderId="19" xfId="41" applyNumberFormat="1" applyFont="1" applyFill="1" applyBorder="1" applyAlignment="1">
      <alignment horizontal="center" vertical="center" wrapText="1"/>
    </xf>
    <xf numFmtId="41" fontId="7" fillId="0" borderId="36" xfId="41" applyNumberFormat="1" applyFont="1" applyFill="1" applyBorder="1" applyAlignment="1">
      <alignment vertical="center" wrapText="1"/>
    </xf>
    <xf numFmtId="41" fontId="7" fillId="0" borderId="51" xfId="41" applyNumberFormat="1" applyFont="1" applyFill="1" applyBorder="1" applyAlignment="1">
      <alignment horizontal="center" vertical="center" wrapText="1"/>
    </xf>
    <xf numFmtId="41" fontId="7" fillId="0" borderId="37" xfId="41" applyNumberFormat="1" applyFont="1" applyFill="1" applyBorder="1" applyAlignment="1">
      <alignment horizontal="center" vertical="center" wrapText="1"/>
    </xf>
    <xf numFmtId="0" fontId="7" fillId="0" borderId="62" xfId="41" applyNumberFormat="1" applyFont="1" applyFill="1" applyBorder="1" applyAlignment="1">
      <alignment horizontal="center" vertical="center" wrapText="1"/>
    </xf>
    <xf numFmtId="41" fontId="7" fillId="0" borderId="39" xfId="41" applyNumberFormat="1" applyFont="1" applyFill="1" applyBorder="1" applyAlignment="1">
      <alignment vertical="center" wrapText="1"/>
    </xf>
    <xf numFmtId="41" fontId="7" fillId="0" borderId="25" xfId="41" applyNumberFormat="1" applyFont="1" applyFill="1" applyBorder="1" applyAlignment="1">
      <alignment horizontal="center" vertical="center" wrapText="1"/>
    </xf>
    <xf numFmtId="41" fontId="7" fillId="0" borderId="5" xfId="41" applyNumberFormat="1" applyFont="1" applyFill="1" applyBorder="1" applyAlignment="1">
      <alignment horizontal="center" vertical="center" wrapText="1"/>
    </xf>
    <xf numFmtId="0" fontId="30" fillId="6" borderId="22" xfId="41" applyNumberFormat="1" applyFont="1" applyFill="1" applyBorder="1" applyAlignment="1">
      <alignment horizontal="center" vertical="center" wrapText="1"/>
    </xf>
    <xf numFmtId="41" fontId="30" fillId="6" borderId="63" xfId="41" applyNumberFormat="1" applyFont="1" applyFill="1" applyBorder="1" applyAlignment="1">
      <alignment vertical="center" wrapText="1"/>
    </xf>
    <xf numFmtId="41" fontId="30" fillId="6" borderId="64" xfId="41" applyNumberFormat="1" applyFont="1" applyFill="1" applyBorder="1" applyAlignment="1">
      <alignment horizontal="center" vertical="center" wrapText="1"/>
    </xf>
    <xf numFmtId="41" fontId="30" fillId="6" borderId="41" xfId="41" applyNumberFormat="1" applyFont="1" applyFill="1" applyBorder="1" applyAlignment="1">
      <alignment horizontal="center" vertical="center" wrapText="1"/>
    </xf>
    <xf numFmtId="41" fontId="39" fillId="0" borderId="0" xfId="40" applyNumberFormat="1" applyFont="1">
      <alignment vertical="center"/>
    </xf>
    <xf numFmtId="0" fontId="7" fillId="0" borderId="27" xfId="41" applyFont="1" applyFill="1" applyBorder="1" applyAlignment="1">
      <alignment horizontal="left" vertical="center"/>
    </xf>
    <xf numFmtId="0" fontId="7" fillId="0" borderId="27" xfId="41" applyFont="1" applyFill="1" applyBorder="1" applyAlignment="1">
      <alignment vertical="center"/>
    </xf>
    <xf numFmtId="0" fontId="7" fillId="0" borderId="27" xfId="41" applyFont="1" applyFill="1" applyBorder="1" applyAlignment="1">
      <alignment horizontal="center" vertical="center"/>
    </xf>
    <xf numFmtId="0" fontId="7" fillId="0" borderId="27" xfId="41" applyFont="1" applyFill="1" applyBorder="1" applyAlignment="1">
      <alignment horizontal="right" vertical="center"/>
    </xf>
    <xf numFmtId="0" fontId="39" fillId="0" borderId="0" xfId="40" applyFont="1" applyAlignment="1">
      <alignment vertical="center"/>
    </xf>
    <xf numFmtId="0" fontId="39" fillId="0" borderId="0" xfId="40" applyFont="1" applyAlignment="1">
      <alignment vertical="top"/>
    </xf>
    <xf numFmtId="38" fontId="7" fillId="5" borderId="23" xfId="42" applyNumberFormat="1" applyFont="1" applyFill="1" applyBorder="1" applyAlignment="1">
      <alignment horizontal="center" vertical="center" wrapText="1"/>
    </xf>
    <xf numFmtId="0" fontId="7" fillId="0" borderId="0" xfId="40" applyFont="1" applyFill="1" applyAlignment="1">
      <alignment horizontal="left" vertical="center"/>
    </xf>
    <xf numFmtId="0" fontId="7" fillId="0" borderId="0" xfId="40" applyFont="1" applyFill="1" applyAlignment="1">
      <alignment horizontal="right" vertical="center"/>
    </xf>
    <xf numFmtId="41" fontId="7" fillId="0" borderId="4" xfId="43" applyFont="1" applyFill="1" applyBorder="1" applyAlignment="1">
      <alignment horizontal="center" vertical="center"/>
    </xf>
    <xf numFmtId="41" fontId="7" fillId="0" borderId="5" xfId="43" applyFont="1" applyFill="1" applyBorder="1" applyAlignment="1">
      <alignment horizontal="center" vertical="center"/>
    </xf>
    <xf numFmtId="41" fontId="7" fillId="0" borderId="6" xfId="43" applyFont="1" applyFill="1" applyBorder="1" applyAlignment="1">
      <alignment horizontal="center" vertical="center"/>
    </xf>
    <xf numFmtId="41" fontId="7" fillId="0" borderId="39" xfId="44" applyFont="1" applyFill="1" applyBorder="1" applyAlignment="1">
      <alignment horizontal="center" vertical="center"/>
    </xf>
    <xf numFmtId="41" fontId="7" fillId="0" borderId="5" xfId="44" applyFont="1" applyFill="1" applyBorder="1" applyAlignment="1">
      <alignment horizontal="center" vertical="center"/>
    </xf>
    <xf numFmtId="41" fontId="7" fillId="0" borderId="6" xfId="44" applyFont="1" applyFill="1" applyBorder="1" applyAlignment="1">
      <alignment horizontal="center" vertical="center"/>
    </xf>
    <xf numFmtId="0" fontId="10" fillId="6" borderId="23" xfId="36" applyFont="1" applyFill="1" applyBorder="1" applyAlignment="1">
      <alignment horizontal="center" vertical="center"/>
    </xf>
    <xf numFmtId="41" fontId="30" fillId="6" borderId="63" xfId="44" applyFont="1" applyFill="1" applyBorder="1" applyAlignment="1">
      <alignment horizontal="center" vertical="center"/>
    </xf>
    <xf numFmtId="41" fontId="30" fillId="6" borderId="41" xfId="44" applyFont="1" applyFill="1" applyBorder="1" applyAlignment="1">
      <alignment horizontal="center" vertical="center"/>
    </xf>
    <xf numFmtId="41" fontId="30" fillId="6" borderId="42" xfId="44" applyFont="1" applyFill="1" applyBorder="1" applyAlignment="1">
      <alignment horizontal="center" vertical="center"/>
    </xf>
    <xf numFmtId="0" fontId="4" fillId="0" borderId="0" xfId="40" applyFont="1" applyFill="1" applyAlignment="1">
      <alignment horizontal="right" vertical="center"/>
    </xf>
    <xf numFmtId="0" fontId="30" fillId="0" borderId="0" xfId="40" applyFont="1" applyFill="1">
      <alignment vertical="center"/>
    </xf>
    <xf numFmtId="0" fontId="7" fillId="0" borderId="0" xfId="40" applyFont="1" applyFill="1" applyAlignment="1">
      <alignment vertical="center"/>
    </xf>
    <xf numFmtId="0" fontId="14" fillId="0" borderId="0" xfId="40" applyFont="1">
      <alignment vertical="center"/>
    </xf>
    <xf numFmtId="0" fontId="5" fillId="0" borderId="0" xfId="40" applyFont="1" applyFill="1" applyAlignment="1">
      <alignment vertical="center"/>
    </xf>
    <xf numFmtId="0" fontId="7" fillId="0" borderId="14" xfId="40" applyFont="1" applyFill="1" applyBorder="1" applyAlignment="1">
      <alignment horizontal="right" vertical="center"/>
    </xf>
    <xf numFmtId="181" fontId="7" fillId="5" borderId="15" xfId="42" applyNumberFormat="1" applyFont="1" applyFill="1" applyBorder="1" applyAlignment="1">
      <alignment horizontal="center" vertical="center"/>
    </xf>
    <xf numFmtId="0" fontId="7" fillId="5" borderId="15" xfId="0" applyFont="1" applyFill="1" applyBorder="1" applyAlignment="1">
      <alignment horizontal="center" vertical="center"/>
    </xf>
    <xf numFmtId="0" fontId="7" fillId="5" borderId="19" xfId="0" applyFont="1" applyFill="1" applyBorder="1" applyAlignment="1">
      <alignment horizontal="center" vertical="center"/>
    </xf>
    <xf numFmtId="38" fontId="7" fillId="5" borderId="21" xfId="42" applyNumberFormat="1" applyFont="1" applyFill="1" applyBorder="1" applyAlignment="1">
      <alignment horizontal="center" vertical="center" wrapText="1"/>
    </xf>
    <xf numFmtId="0" fontId="7" fillId="0" borderId="30" xfId="43" applyNumberFormat="1" applyFont="1" applyFill="1" applyBorder="1" applyAlignment="1">
      <alignment horizontal="center" vertical="center"/>
    </xf>
    <xf numFmtId="41" fontId="7" fillId="0" borderId="47" xfId="43" applyFont="1" applyFill="1" applyBorder="1" applyAlignment="1">
      <alignment horizontal="center" vertical="center"/>
    </xf>
    <xf numFmtId="41" fontId="7" fillId="0" borderId="48" xfId="43" applyFont="1" applyFill="1" applyBorder="1" applyAlignment="1">
      <alignment horizontal="center" vertical="center"/>
    </xf>
    <xf numFmtId="41" fontId="7" fillId="0" borderId="51" xfId="43" applyFont="1" applyFill="1" applyBorder="1" applyAlignment="1">
      <alignment horizontal="center" vertical="center"/>
    </xf>
    <xf numFmtId="41" fontId="7" fillId="0" borderId="48" xfId="40" applyNumberFormat="1" applyFont="1" applyFill="1" applyBorder="1">
      <alignment vertical="center"/>
    </xf>
    <xf numFmtId="41" fontId="7" fillId="0" borderId="49" xfId="40" applyNumberFormat="1" applyFont="1" applyFill="1" applyBorder="1">
      <alignment vertical="center"/>
    </xf>
    <xf numFmtId="0" fontId="7" fillId="0" borderId="62" xfId="43" applyNumberFormat="1" applyFont="1" applyFill="1" applyBorder="1" applyAlignment="1">
      <alignment horizontal="center" vertical="center"/>
    </xf>
    <xf numFmtId="41" fontId="7" fillId="0" borderId="39" xfId="45" applyFont="1" applyFill="1" applyBorder="1" applyAlignment="1">
      <alignment horizontal="center" vertical="center"/>
    </xf>
    <xf numFmtId="41" fontId="7" fillId="0" borderId="5" xfId="45" applyFont="1" applyFill="1" applyBorder="1" applyAlignment="1">
      <alignment horizontal="center" vertical="center"/>
    </xf>
    <xf numFmtId="41" fontId="7" fillId="0" borderId="5" xfId="40" applyNumberFormat="1" applyFont="1" applyFill="1" applyBorder="1">
      <alignment vertical="center"/>
    </xf>
    <xf numFmtId="41" fontId="7" fillId="0" borderId="5" xfId="46" applyNumberFormat="1" applyFont="1" applyFill="1" applyBorder="1">
      <alignment vertical="center"/>
    </xf>
    <xf numFmtId="41" fontId="7" fillId="0" borderId="6" xfId="40" applyNumberFormat="1" applyFont="1" applyFill="1" applyBorder="1">
      <alignment vertical="center"/>
    </xf>
    <xf numFmtId="0" fontId="30" fillId="6" borderId="22" xfId="43" applyNumberFormat="1" applyFont="1" applyFill="1" applyBorder="1" applyAlignment="1">
      <alignment horizontal="center" vertical="center"/>
    </xf>
    <xf numFmtId="41" fontId="30" fillId="6" borderId="63" xfId="45" applyFont="1" applyFill="1" applyBorder="1" applyAlignment="1">
      <alignment horizontal="center" vertical="center"/>
    </xf>
    <xf numFmtId="41" fontId="30" fillId="6" borderId="41" xfId="45" applyFont="1" applyFill="1" applyBorder="1" applyAlignment="1">
      <alignment horizontal="center" vertical="center"/>
    </xf>
    <xf numFmtId="41" fontId="30" fillId="6" borderId="41" xfId="43" applyFont="1" applyFill="1" applyBorder="1" applyAlignment="1">
      <alignment horizontal="center" vertical="center"/>
    </xf>
    <xf numFmtId="41" fontId="7" fillId="6" borderId="41" xfId="40" applyNumberFormat="1" applyFont="1" applyFill="1" applyBorder="1">
      <alignment vertical="center"/>
    </xf>
    <xf numFmtId="41" fontId="30" fillId="6" borderId="41" xfId="46" applyNumberFormat="1" applyFont="1" applyFill="1" applyBorder="1">
      <alignment vertical="center"/>
    </xf>
    <xf numFmtId="41" fontId="7" fillId="6" borderId="42" xfId="40" applyNumberFormat="1" applyFont="1" applyFill="1" applyBorder="1">
      <alignment vertical="center"/>
    </xf>
    <xf numFmtId="0" fontId="7" fillId="0" borderId="27" xfId="43" applyNumberFormat="1" applyFont="1" applyFill="1" applyBorder="1" applyAlignment="1">
      <alignment horizontal="left" vertical="center"/>
    </xf>
    <xf numFmtId="41" fontId="30" fillId="0" borderId="27" xfId="43" applyFont="1" applyFill="1" applyBorder="1" applyAlignment="1">
      <alignment horizontal="center" vertical="center"/>
    </xf>
    <xf numFmtId="0" fontId="7" fillId="0" borderId="27" xfId="40" applyFont="1" applyFill="1" applyBorder="1">
      <alignment vertical="center"/>
    </xf>
    <xf numFmtId="0" fontId="7" fillId="0" borderId="27" xfId="40" applyFont="1" applyFill="1" applyBorder="1" applyAlignment="1">
      <alignment horizontal="right" vertical="center"/>
    </xf>
    <xf numFmtId="0" fontId="42" fillId="0" borderId="0" xfId="40" applyFont="1" applyFill="1">
      <alignment vertical="center"/>
    </xf>
    <xf numFmtId="0" fontId="10" fillId="9" borderId="55" xfId="0" applyFont="1" applyFill="1" applyBorder="1" applyAlignment="1">
      <alignment horizontal="center" vertical="center"/>
    </xf>
    <xf numFmtId="41" fontId="10" fillId="9" borderId="31" xfId="3" applyFont="1" applyFill="1" applyBorder="1" applyAlignment="1">
      <alignment horizontal="center" vertical="center"/>
    </xf>
    <xf numFmtId="41" fontId="10" fillId="9" borderId="32" xfId="3" applyFont="1" applyFill="1" applyBorder="1" applyAlignment="1">
      <alignment horizontal="center" vertical="center"/>
    </xf>
    <xf numFmtId="41" fontId="10" fillId="9" borderId="33" xfId="3" applyFont="1" applyFill="1" applyBorder="1" applyAlignment="1">
      <alignment horizontal="center" vertical="center"/>
    </xf>
    <xf numFmtId="41" fontId="10" fillId="9" borderId="33" xfId="3" applyNumberFormat="1" applyFont="1" applyFill="1" applyBorder="1" applyAlignment="1">
      <alignment horizontal="center" vertical="center"/>
    </xf>
    <xf numFmtId="43" fontId="10" fillId="9" borderId="33" xfId="3" applyNumberFormat="1" applyFont="1" applyFill="1" applyBorder="1" applyAlignment="1">
      <alignment horizontal="center" vertical="center"/>
    </xf>
    <xf numFmtId="0" fontId="10" fillId="3" borderId="3" xfId="0" applyFont="1" applyFill="1" applyBorder="1" applyAlignment="1">
      <alignment horizontal="center" vertical="center"/>
    </xf>
    <xf numFmtId="41" fontId="10" fillId="3" borderId="5" xfId="3" applyFont="1" applyFill="1" applyBorder="1" applyAlignment="1">
      <alignment vertical="center"/>
    </xf>
    <xf numFmtId="41" fontId="10" fillId="3" borderId="25" xfId="3" applyFont="1" applyFill="1" applyBorder="1" applyAlignment="1">
      <alignment vertical="center"/>
    </xf>
    <xf numFmtId="0" fontId="4" fillId="4" borderId="3" xfId="11" applyFont="1" applyFill="1" applyBorder="1" applyAlignment="1">
      <alignment horizontal="center" vertical="center"/>
    </xf>
    <xf numFmtId="41" fontId="4" fillId="4" borderId="4" xfId="6" applyFont="1" applyFill="1" applyBorder="1" applyAlignment="1">
      <alignment vertical="center"/>
    </xf>
    <xf numFmtId="41" fontId="4" fillId="4" borderId="5" xfId="6" applyFont="1" applyFill="1" applyBorder="1" applyAlignment="1">
      <alignment vertical="center"/>
    </xf>
    <xf numFmtId="41" fontId="4" fillId="4" borderId="25" xfId="3" applyFont="1" applyFill="1" applyBorder="1" applyAlignment="1">
      <alignment vertical="center"/>
    </xf>
    <xf numFmtId="180" fontId="4" fillId="4" borderId="5" xfId="0" applyNumberFormat="1" applyFont="1" applyFill="1" applyBorder="1" applyAlignment="1">
      <alignment horizontal="center" vertical="center"/>
    </xf>
    <xf numFmtId="43" fontId="4" fillId="4" borderId="5" xfId="6" applyNumberFormat="1" applyFont="1" applyFill="1" applyBorder="1" applyAlignment="1">
      <alignment vertical="center"/>
    </xf>
    <xf numFmtId="43" fontId="4" fillId="4" borderId="5" xfId="0" applyNumberFormat="1" applyFont="1" applyFill="1" applyBorder="1" applyAlignment="1">
      <alignment horizontal="center" vertical="center"/>
    </xf>
    <xf numFmtId="43" fontId="4" fillId="4" borderId="6" xfId="0" applyNumberFormat="1" applyFont="1" applyFill="1" applyBorder="1" applyAlignment="1">
      <alignment horizontal="center" vertical="center"/>
    </xf>
    <xf numFmtId="41" fontId="10" fillId="3" borderId="25" xfId="3" applyFont="1" applyFill="1" applyBorder="1" applyAlignment="1">
      <alignment horizontal="center" vertical="center"/>
    </xf>
    <xf numFmtId="41" fontId="4" fillId="4" borderId="5" xfId="3" applyFont="1" applyFill="1" applyBorder="1" applyAlignment="1">
      <alignment horizontal="right" vertical="center"/>
    </xf>
    <xf numFmtId="43" fontId="11" fillId="4" borderId="6" xfId="6" applyNumberFormat="1" applyFont="1" applyFill="1" applyBorder="1" applyAlignment="1">
      <alignment vertical="center"/>
    </xf>
    <xf numFmtId="41" fontId="10" fillId="3" borderId="35" xfId="3" applyFont="1" applyFill="1" applyBorder="1" applyAlignment="1">
      <alignment horizontal="center" vertical="center"/>
    </xf>
    <xf numFmtId="41" fontId="10" fillId="3" borderId="8" xfId="3" applyFont="1" applyFill="1" applyBorder="1" applyAlignment="1">
      <alignment horizontal="center" vertical="center"/>
    </xf>
    <xf numFmtId="41" fontId="10" fillId="3" borderId="31" xfId="3" applyFont="1" applyFill="1" applyBorder="1" applyAlignment="1">
      <alignment horizontal="center" vertical="center"/>
    </xf>
    <xf numFmtId="41" fontId="4" fillId="4" borderId="3" xfId="1" applyFont="1" applyFill="1" applyBorder="1" applyAlignment="1">
      <alignment horizontal="center" vertical="center"/>
    </xf>
    <xf numFmtId="0" fontId="4" fillId="4" borderId="6" xfId="11" applyFont="1" applyFill="1" applyBorder="1" applyAlignment="1">
      <alignment horizontal="center" vertical="center"/>
    </xf>
    <xf numFmtId="0" fontId="4" fillId="4" borderId="3" xfId="34" applyFont="1" applyFill="1" applyBorder="1" applyAlignment="1">
      <alignment horizontal="center" vertical="center"/>
    </xf>
    <xf numFmtId="41" fontId="10" fillId="3" borderId="4" xfId="1" applyFont="1" applyFill="1" applyBorder="1" applyAlignment="1">
      <alignment horizontal="center" vertical="center"/>
    </xf>
    <xf numFmtId="41" fontId="10" fillId="3" borderId="5" xfId="1" applyFont="1" applyFill="1" applyBorder="1" applyAlignment="1">
      <alignment horizontal="center" vertical="center"/>
    </xf>
    <xf numFmtId="41" fontId="10" fillId="3" borderId="25" xfId="1" applyFont="1" applyFill="1" applyBorder="1" applyAlignment="1">
      <alignment horizontal="center" vertical="center"/>
    </xf>
    <xf numFmtId="0" fontId="10" fillId="3" borderId="55" xfId="0" applyFont="1" applyFill="1" applyBorder="1" applyAlignment="1">
      <alignment horizontal="center" vertical="center"/>
    </xf>
    <xf numFmtId="41" fontId="10" fillId="3" borderId="32" xfId="3" applyFont="1" applyFill="1" applyBorder="1" applyAlignment="1">
      <alignment horizontal="center" vertical="center"/>
    </xf>
    <xf numFmtId="41" fontId="10" fillId="3" borderId="25" xfId="3" applyNumberFormat="1" applyFont="1" applyFill="1" applyBorder="1" applyAlignment="1">
      <alignment horizontal="center" vertical="center"/>
    </xf>
    <xf numFmtId="0" fontId="4" fillId="4" borderId="10" xfId="11" applyFont="1" applyFill="1" applyBorder="1" applyAlignment="1">
      <alignment horizontal="center" vertical="center"/>
    </xf>
    <xf numFmtId="43" fontId="4" fillId="4" borderId="12" xfId="0" applyNumberFormat="1" applyFont="1" applyFill="1" applyBorder="1" applyAlignment="1">
      <alignment horizontal="center" vertical="center"/>
    </xf>
    <xf numFmtId="43" fontId="4" fillId="4" borderId="13" xfId="0" applyNumberFormat="1" applyFont="1" applyFill="1" applyBorder="1" applyAlignment="1">
      <alignment horizontal="center" vertical="center"/>
    </xf>
    <xf numFmtId="180" fontId="10" fillId="6" borderId="5" xfId="0" applyNumberFormat="1" applyFont="1" applyFill="1" applyBorder="1" applyAlignment="1">
      <alignment horizontal="center" vertical="center"/>
    </xf>
    <xf numFmtId="41" fontId="10" fillId="6" borderId="5" xfId="0" applyNumberFormat="1" applyFont="1" applyFill="1" applyBorder="1" applyAlignment="1">
      <alignment horizontal="center" vertical="center"/>
    </xf>
    <xf numFmtId="43" fontId="10" fillId="6" borderId="5" xfId="0" applyNumberFormat="1" applyFont="1" applyFill="1" applyBorder="1" applyAlignment="1">
      <alignment horizontal="center" vertical="center"/>
    </xf>
    <xf numFmtId="0" fontId="4" fillId="5" borderId="17" xfId="17" applyFont="1" applyFill="1" applyBorder="1" applyAlignment="1">
      <alignment vertical="center" wrapText="1"/>
    </xf>
    <xf numFmtId="41" fontId="4" fillId="5" borderId="2" xfId="0" applyNumberFormat="1" applyFont="1" applyFill="1" applyBorder="1" applyAlignment="1">
      <alignment horizontal="center" vertical="center" wrapText="1"/>
    </xf>
    <xf numFmtId="41" fontId="32" fillId="4" borderId="5" xfId="6" applyFont="1" applyFill="1" applyBorder="1" applyAlignment="1">
      <alignment horizontal="right" vertical="center"/>
    </xf>
    <xf numFmtId="41" fontId="32" fillId="4" borderId="4" xfId="35" applyFont="1" applyFill="1" applyBorder="1" applyAlignment="1">
      <alignment horizontal="center" vertical="center"/>
    </xf>
    <xf numFmtId="41" fontId="10" fillId="6" borderId="5" xfId="5" applyNumberFormat="1" applyFont="1" applyFill="1" applyBorder="1" applyAlignment="1">
      <alignment horizontal="center" vertical="center"/>
    </xf>
    <xf numFmtId="41" fontId="10" fillId="6" borderId="6" xfId="5" applyNumberFormat="1" applyFont="1" applyFill="1" applyBorder="1" applyAlignment="1">
      <alignment horizontal="center" vertical="center"/>
    </xf>
    <xf numFmtId="0" fontId="4" fillId="10" borderId="1" xfId="36" applyFont="1" applyFill="1" applyBorder="1" applyAlignment="1">
      <alignment vertical="center" wrapText="1"/>
    </xf>
    <xf numFmtId="0" fontId="7" fillId="10" borderId="2" xfId="40" applyFont="1" applyFill="1" applyBorder="1" applyAlignment="1">
      <alignment horizontal="center" vertical="center" wrapText="1"/>
    </xf>
    <xf numFmtId="188" fontId="7" fillId="0" borderId="61" xfId="41" applyNumberFormat="1" applyFont="1" applyFill="1" applyBorder="1" applyAlignment="1">
      <alignment vertical="center" wrapText="1"/>
    </xf>
    <xf numFmtId="188" fontId="7" fillId="0" borderId="62" xfId="41" applyNumberFormat="1" applyFont="1" applyFill="1" applyBorder="1" applyAlignment="1">
      <alignment vertical="center" wrapText="1"/>
    </xf>
    <xf numFmtId="188" fontId="30" fillId="6" borderId="22" xfId="41" applyNumberFormat="1" applyFont="1" applyFill="1" applyBorder="1" applyAlignment="1">
      <alignment vertical="center" wrapText="1"/>
    </xf>
    <xf numFmtId="41" fontId="35" fillId="4" borderId="4" xfId="6" applyFont="1" applyFill="1" applyBorder="1" applyAlignment="1">
      <alignment vertical="center"/>
    </xf>
    <xf numFmtId="43" fontId="35" fillId="4" borderId="4" xfId="6" applyNumberFormat="1" applyFont="1" applyFill="1" applyBorder="1" applyAlignment="1">
      <alignment vertical="center"/>
    </xf>
    <xf numFmtId="41" fontId="32" fillId="4" borderId="4" xfId="33" applyNumberFormat="1" applyFont="1" applyFill="1" applyBorder="1" applyAlignment="1">
      <alignment horizontal="right" vertical="center"/>
    </xf>
    <xf numFmtId="41" fontId="32" fillId="4" borderId="4" xfId="33" applyNumberFormat="1" applyFont="1" applyFill="1" applyBorder="1" applyAlignment="1">
      <alignment horizontal="center" vertical="center"/>
    </xf>
    <xf numFmtId="41" fontId="32" fillId="4" borderId="4" xfId="3" applyNumberFormat="1" applyFont="1" applyFill="1" applyBorder="1" applyAlignment="1">
      <alignment horizontal="right" vertical="center"/>
    </xf>
    <xf numFmtId="0" fontId="19" fillId="0" borderId="0" xfId="2" applyFont="1" applyAlignment="1">
      <alignment horizontal="center" vertical="center"/>
    </xf>
    <xf numFmtId="0" fontId="13" fillId="0" borderId="0" xfId="2" applyFont="1" applyAlignment="1">
      <alignment horizontal="left" vertical="center"/>
    </xf>
    <xf numFmtId="0" fontId="4" fillId="2" borderId="2" xfId="2" applyFont="1" applyFill="1" applyBorder="1" applyAlignment="1">
      <alignment horizontal="center" vertical="center"/>
    </xf>
    <xf numFmtId="0" fontId="4" fillId="2" borderId="2"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23" fillId="0" borderId="2" xfId="2" applyFont="1" applyBorder="1" applyAlignment="1">
      <alignment horizontal="center" vertical="center"/>
    </xf>
    <xf numFmtId="0" fontId="4" fillId="2" borderId="19" xfId="2" applyFont="1" applyFill="1" applyBorder="1" applyAlignment="1">
      <alignment horizontal="center" vertical="center" wrapText="1"/>
    </xf>
    <xf numFmtId="0" fontId="4" fillId="2" borderId="15" xfId="2" applyFont="1" applyFill="1" applyBorder="1" applyAlignment="1">
      <alignment horizontal="center" vertical="center" wrapText="1"/>
    </xf>
    <xf numFmtId="0" fontId="4" fillId="2" borderId="27" xfId="2" applyFont="1" applyFill="1" applyBorder="1" applyAlignment="1">
      <alignment horizontal="center" vertical="center" wrapText="1"/>
    </xf>
    <xf numFmtId="0" fontId="4" fillId="2" borderId="28" xfId="2" applyFont="1" applyFill="1" applyBorder="1" applyAlignment="1">
      <alignment horizontal="center" vertical="center" wrapText="1"/>
    </xf>
    <xf numFmtId="0" fontId="4" fillId="2" borderId="23" xfId="2" applyFont="1" applyFill="1" applyBorder="1" applyAlignment="1">
      <alignment horizontal="center" vertical="center" wrapText="1"/>
    </xf>
    <xf numFmtId="0" fontId="5" fillId="0" borderId="0" xfId="10" applyFont="1" applyAlignment="1">
      <alignment horizontal="left" vertical="center"/>
    </xf>
    <xf numFmtId="0" fontId="7" fillId="0" borderId="14" xfId="10" applyFont="1" applyBorder="1" applyAlignment="1">
      <alignment horizontal="left" vertical="center"/>
    </xf>
    <xf numFmtId="0" fontId="7" fillId="0" borderId="14" xfId="10" applyFont="1" applyBorder="1" applyAlignment="1">
      <alignment horizontal="right" vertical="center" wrapText="1"/>
    </xf>
    <xf numFmtId="0" fontId="4" fillId="2" borderId="43" xfId="2" applyFont="1" applyFill="1" applyBorder="1" applyAlignment="1">
      <alignment horizontal="left" vertical="center" wrapText="1"/>
    </xf>
    <xf numFmtId="0" fontId="4" fillId="2" borderId="44" xfId="2" applyFont="1" applyFill="1" applyBorder="1" applyAlignment="1">
      <alignment horizontal="left" vertical="center" wrapText="1"/>
    </xf>
    <xf numFmtId="0" fontId="4" fillId="2" borderId="45" xfId="2" applyFont="1" applyFill="1" applyBorder="1" applyAlignment="1">
      <alignment horizontal="left" vertical="center" wrapText="1"/>
    </xf>
    <xf numFmtId="0" fontId="7" fillId="2" borderId="2" xfId="10" applyFont="1" applyFill="1" applyBorder="1" applyAlignment="1">
      <alignment horizontal="center" vertical="center" wrapText="1"/>
    </xf>
    <xf numFmtId="0" fontId="7" fillId="2" borderId="2" xfId="10" applyFont="1" applyFill="1" applyBorder="1" applyAlignment="1">
      <alignment horizontal="center" vertical="center"/>
    </xf>
    <xf numFmtId="0" fontId="7" fillId="0" borderId="27" xfId="10" applyFont="1" applyBorder="1" applyAlignment="1">
      <alignment horizontal="right" vertical="center"/>
    </xf>
    <xf numFmtId="0" fontId="7" fillId="2" borderId="19" xfId="10" applyFont="1" applyFill="1" applyBorder="1" applyAlignment="1">
      <alignment horizontal="center" vertical="center" wrapText="1"/>
    </xf>
    <xf numFmtId="0" fontId="7" fillId="2" borderId="23" xfId="10" applyFont="1" applyFill="1" applyBorder="1" applyAlignment="1">
      <alignment horizontal="center" vertical="center"/>
    </xf>
    <xf numFmtId="0" fontId="23" fillId="2" borderId="23" xfId="10" applyFont="1" applyFill="1" applyBorder="1" applyAlignment="1">
      <alignment horizontal="center" vertical="center"/>
    </xf>
    <xf numFmtId="0" fontId="23" fillId="2" borderId="2" xfId="10" applyFont="1" applyFill="1" applyBorder="1" applyAlignment="1">
      <alignment horizontal="center" vertical="center"/>
    </xf>
    <xf numFmtId="0" fontId="7" fillId="0" borderId="14" xfId="0" applyFont="1" applyBorder="1" applyAlignment="1">
      <alignment horizontal="right" vertical="center"/>
    </xf>
    <xf numFmtId="0" fontId="4" fillId="2" borderId="54" xfId="0" applyFont="1" applyFill="1" applyBorder="1" applyAlignment="1">
      <alignment horizontal="center" vertical="center" wrapText="1"/>
    </xf>
    <xf numFmtId="0" fontId="4" fillId="2" borderId="54" xfId="0" applyFont="1" applyFill="1" applyBorder="1" applyAlignment="1">
      <alignment horizontal="center" vertical="center"/>
    </xf>
    <xf numFmtId="0" fontId="4" fillId="5" borderId="2" xfId="0" applyFont="1" applyFill="1" applyBorder="1" applyAlignment="1">
      <alignment horizontal="center" vertical="center" wrapText="1"/>
    </xf>
    <xf numFmtId="41" fontId="4" fillId="5" borderId="16" xfId="0" applyNumberFormat="1" applyFont="1" applyFill="1" applyBorder="1" applyAlignment="1">
      <alignment horizontal="center" vertical="center"/>
    </xf>
    <xf numFmtId="41" fontId="4" fillId="5" borderId="17" xfId="0" applyNumberFormat="1" applyFont="1" applyFill="1" applyBorder="1" applyAlignment="1">
      <alignment horizontal="center" vertical="center"/>
    </xf>
    <xf numFmtId="0" fontId="4" fillId="5" borderId="15"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21" xfId="0" applyFont="1" applyFill="1" applyBorder="1" applyAlignment="1">
      <alignment horizontal="center" vertical="center" wrapText="1"/>
    </xf>
    <xf numFmtId="186" fontId="4" fillId="5" borderId="19" xfId="17" applyNumberFormat="1" applyFont="1" applyFill="1" applyBorder="1" applyAlignment="1">
      <alignment horizontal="center" vertical="center" wrapText="1"/>
    </xf>
    <xf numFmtId="186" fontId="4" fillId="5" borderId="23" xfId="17" applyNumberFormat="1" applyFont="1" applyFill="1" applyBorder="1" applyAlignment="1">
      <alignment horizontal="center" vertical="center" wrapText="1"/>
    </xf>
    <xf numFmtId="0" fontId="7" fillId="0" borderId="0" xfId="0" applyFont="1" applyBorder="1" applyAlignment="1">
      <alignment horizontal="right" vertical="center"/>
    </xf>
    <xf numFmtId="0" fontId="4" fillId="5" borderId="2" xfId="17" applyFont="1" applyFill="1" applyBorder="1" applyAlignment="1">
      <alignment horizontal="center" vertical="center" wrapText="1"/>
    </xf>
    <xf numFmtId="0" fontId="4" fillId="5" borderId="15" xfId="17" applyFont="1" applyFill="1" applyBorder="1" applyAlignment="1">
      <alignment horizontal="center" vertical="center" wrapText="1"/>
    </xf>
    <xf numFmtId="0" fontId="4" fillId="5" borderId="20" xfId="17" applyFont="1" applyFill="1" applyBorder="1" applyAlignment="1">
      <alignment horizontal="center" vertical="center" wrapText="1"/>
    </xf>
    <xf numFmtId="0" fontId="4" fillId="5" borderId="23" xfId="17" applyFont="1" applyFill="1" applyBorder="1" applyAlignment="1">
      <alignment horizontal="center" vertical="center" wrapText="1"/>
    </xf>
    <xf numFmtId="41" fontId="4" fillId="5" borderId="15" xfId="0" applyNumberFormat="1" applyFont="1" applyFill="1" applyBorder="1" applyAlignment="1">
      <alignment horizontal="center" vertical="center" wrapText="1"/>
    </xf>
    <xf numFmtId="41" fontId="4" fillId="5" borderId="21" xfId="0" applyNumberFormat="1" applyFont="1" applyFill="1" applyBorder="1" applyAlignment="1">
      <alignment horizontal="center" vertical="center" wrapText="1"/>
    </xf>
    <xf numFmtId="41" fontId="4" fillId="5" borderId="16" xfId="0" applyNumberFormat="1" applyFont="1" applyFill="1" applyBorder="1" applyAlignment="1">
      <alignment horizontal="center" vertical="center" wrapText="1"/>
    </xf>
    <xf numFmtId="41" fontId="4" fillId="5" borderId="17" xfId="0" applyNumberFormat="1" applyFont="1" applyFill="1" applyBorder="1" applyAlignment="1">
      <alignment horizontal="center" vertical="center" wrapText="1"/>
    </xf>
    <xf numFmtId="41" fontId="4" fillId="5" borderId="18" xfId="0" applyNumberFormat="1" applyFont="1" applyFill="1" applyBorder="1" applyAlignment="1">
      <alignment horizontal="center" vertical="center" wrapText="1"/>
    </xf>
    <xf numFmtId="41" fontId="4" fillId="5" borderId="2" xfId="0" applyNumberFormat="1" applyFont="1" applyFill="1" applyBorder="1" applyAlignment="1">
      <alignment horizontal="center" vertical="center" wrapText="1"/>
    </xf>
    <xf numFmtId="41" fontId="4" fillId="5" borderId="29" xfId="0" applyNumberFormat="1" applyFont="1" applyFill="1" applyBorder="1" applyAlignment="1">
      <alignment horizontal="center" vertical="center" wrapText="1"/>
    </xf>
    <xf numFmtId="0" fontId="5" fillId="0" borderId="0" xfId="0" applyFont="1" applyAlignment="1">
      <alignment horizontal="left" vertical="center"/>
    </xf>
    <xf numFmtId="0" fontId="7" fillId="0" borderId="14" xfId="0" applyFont="1" applyBorder="1" applyAlignment="1">
      <alignment horizontal="right" vertical="center" wrapText="1"/>
    </xf>
    <xf numFmtId="0" fontId="7" fillId="0" borderId="14" xfId="0" applyFont="1" applyBorder="1" applyAlignment="1">
      <alignment horizontal="center" vertical="center" wrapText="1"/>
    </xf>
    <xf numFmtId="0" fontId="7" fillId="2" borderId="2"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0" borderId="27" xfId="0" applyFont="1" applyBorder="1" applyAlignment="1">
      <alignment horizontal="right" vertical="center"/>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0" xfId="5" applyFont="1" applyBorder="1" applyAlignment="1">
      <alignment horizontal="left" vertical="center"/>
    </xf>
    <xf numFmtId="0" fontId="5" fillId="0" borderId="0" xfId="2" applyFont="1" applyAlignment="1">
      <alignment horizontal="left" vertical="center"/>
    </xf>
    <xf numFmtId="0" fontId="4" fillId="2" borderId="1" xfId="2" applyFont="1" applyFill="1" applyBorder="1" applyAlignment="1">
      <alignment horizontal="left" vertical="center" wrapText="1"/>
    </xf>
    <xf numFmtId="0" fontId="11" fillId="0" borderId="14" xfId="5" applyFont="1" applyBorder="1" applyAlignment="1">
      <alignment horizontal="right" vertical="center"/>
    </xf>
    <xf numFmtId="0" fontId="11" fillId="5" borderId="1" xfId="5" applyFont="1" applyFill="1" applyBorder="1" applyAlignment="1">
      <alignment horizontal="left" vertical="center" wrapText="1"/>
    </xf>
    <xf numFmtId="0" fontId="11" fillId="5" borderId="2" xfId="5" applyFont="1" applyFill="1" applyBorder="1" applyAlignment="1">
      <alignment horizontal="center" vertical="center" wrapText="1"/>
    </xf>
    <xf numFmtId="0" fontId="4" fillId="5" borderId="15" xfId="5" applyFont="1" applyFill="1" applyBorder="1" applyAlignment="1">
      <alignment horizontal="center" vertical="center" wrapText="1"/>
    </xf>
    <xf numFmtId="0" fontId="4" fillId="5" borderId="16" xfId="5" applyFont="1" applyFill="1" applyBorder="1" applyAlignment="1">
      <alignment horizontal="center" vertical="center"/>
    </xf>
    <xf numFmtId="0" fontId="4" fillId="5" borderId="17" xfId="5" applyFont="1" applyFill="1" applyBorder="1" applyAlignment="1">
      <alignment horizontal="center" vertical="center"/>
    </xf>
    <xf numFmtId="0" fontId="4" fillId="5" borderId="2" xfId="5" applyFont="1" applyFill="1" applyBorder="1" applyAlignment="1">
      <alignment horizontal="center" vertical="center" wrapText="1"/>
    </xf>
    <xf numFmtId="0" fontId="4" fillId="5" borderId="18" xfId="5" applyFont="1" applyFill="1" applyBorder="1" applyAlignment="1">
      <alignment horizontal="center" vertical="center" wrapText="1"/>
    </xf>
    <xf numFmtId="0" fontId="4" fillId="5" borderId="16" xfId="5" applyFont="1" applyFill="1" applyBorder="1" applyAlignment="1">
      <alignment horizontal="center" vertical="center" wrapText="1"/>
    </xf>
    <xf numFmtId="0" fontId="4" fillId="5" borderId="17" xfId="5" applyFont="1" applyFill="1" applyBorder="1" applyAlignment="1">
      <alignment horizontal="center" vertical="center" wrapText="1"/>
    </xf>
    <xf numFmtId="0" fontId="4" fillId="5" borderId="19" xfId="5" applyFont="1" applyFill="1" applyBorder="1" applyAlignment="1">
      <alignment horizontal="center" vertical="center" wrapText="1"/>
    </xf>
    <xf numFmtId="0" fontId="11" fillId="5" borderId="18" xfId="5" applyFont="1" applyFill="1" applyBorder="1" applyAlignment="1">
      <alignment horizontal="center" vertical="center" wrapText="1"/>
    </xf>
    <xf numFmtId="0" fontId="11" fillId="5" borderId="17" xfId="5" applyFont="1" applyFill="1" applyBorder="1" applyAlignment="1">
      <alignment horizontal="center" vertical="center"/>
    </xf>
    <xf numFmtId="0" fontId="11" fillId="5" borderId="2" xfId="5" applyFont="1" applyFill="1" applyBorder="1" applyAlignment="1">
      <alignment horizontal="center" vertical="center"/>
    </xf>
    <xf numFmtId="0" fontId="14" fillId="0" borderId="14" xfId="5" applyFont="1" applyBorder="1" applyAlignment="1">
      <alignment vertical="center"/>
    </xf>
    <xf numFmtId="0" fontId="11" fillId="5" borderId="20" xfId="5" applyFont="1" applyFill="1" applyBorder="1" applyAlignment="1">
      <alignment horizontal="center" vertical="center"/>
    </xf>
    <xf numFmtId="0" fontId="11" fillId="5" borderId="23" xfId="5" applyFont="1" applyFill="1" applyBorder="1" applyAlignment="1">
      <alignment horizontal="center" vertical="center"/>
    </xf>
    <xf numFmtId="0" fontId="11" fillId="5" borderId="19" xfId="5" applyFont="1" applyFill="1" applyBorder="1" applyAlignment="1">
      <alignment horizontal="center" vertical="center" wrapText="1"/>
    </xf>
    <xf numFmtId="0" fontId="11" fillId="5" borderId="23" xfId="5" applyFont="1" applyFill="1" applyBorder="1" applyAlignment="1">
      <alignment horizontal="center" vertical="center" wrapText="1"/>
    </xf>
    <xf numFmtId="0" fontId="11" fillId="5" borderId="15" xfId="5" applyFont="1" applyFill="1" applyBorder="1" applyAlignment="1">
      <alignment horizontal="center" vertical="center" wrapText="1"/>
    </xf>
    <xf numFmtId="0" fontId="11" fillId="5" borderId="16" xfId="5" applyFont="1" applyFill="1" applyBorder="1" applyAlignment="1">
      <alignment horizontal="center" vertical="center" wrapText="1"/>
    </xf>
    <xf numFmtId="0" fontId="11" fillId="5" borderId="17" xfId="5" applyFont="1" applyFill="1" applyBorder="1" applyAlignment="1">
      <alignment horizontal="center" vertical="center" wrapText="1"/>
    </xf>
    <xf numFmtId="0" fontId="11" fillId="5" borderId="21" xfId="5" applyFont="1" applyFill="1" applyBorder="1" applyAlignment="1">
      <alignment horizontal="center"/>
    </xf>
    <xf numFmtId="0" fontId="11" fillId="5" borderId="2" xfId="5" applyFont="1" applyFill="1" applyBorder="1" applyAlignment="1">
      <alignment horizontal="center"/>
    </xf>
    <xf numFmtId="0" fontId="11" fillId="5" borderId="22" xfId="5" applyFont="1" applyFill="1" applyBorder="1" applyAlignment="1">
      <alignment horizontal="center" vertical="center"/>
    </xf>
    <xf numFmtId="0" fontId="14" fillId="0" borderId="0" xfId="5" applyFont="1" applyBorder="1" applyAlignment="1">
      <alignment horizontal="left" vertical="center"/>
    </xf>
    <xf numFmtId="0" fontId="4" fillId="0" borderId="14" xfId="5" applyFont="1" applyBorder="1" applyAlignment="1">
      <alignment horizontal="left" vertical="center"/>
    </xf>
    <xf numFmtId="0" fontId="4" fillId="5" borderId="1" xfId="5" applyFont="1" applyFill="1" applyBorder="1" applyAlignment="1">
      <alignment horizontal="left" vertical="center" wrapText="1"/>
    </xf>
    <xf numFmtId="0" fontId="4" fillId="2" borderId="2" xfId="36" applyFont="1" applyFill="1" applyBorder="1" applyAlignment="1">
      <alignment horizontal="center" vertical="center" wrapText="1"/>
    </xf>
    <xf numFmtId="0" fontId="4" fillId="2" borderId="2" xfId="36" applyFont="1" applyFill="1" applyBorder="1" applyAlignment="1">
      <alignment horizontal="center" vertical="center"/>
    </xf>
    <xf numFmtId="0" fontId="7" fillId="0" borderId="0" xfId="36" applyFont="1" applyBorder="1" applyAlignment="1">
      <alignment horizontal="left" vertical="center"/>
    </xf>
    <xf numFmtId="0" fontId="7" fillId="0" borderId="0" xfId="36" applyFont="1" applyBorder="1" applyAlignment="1">
      <alignment horizontal="right"/>
    </xf>
    <xf numFmtId="0" fontId="5" fillId="0" borderId="0" xfId="36" applyFont="1" applyBorder="1" applyAlignment="1">
      <alignment horizontal="left" vertical="center"/>
    </xf>
    <xf numFmtId="0" fontId="7" fillId="0" borderId="14" xfId="36" applyFont="1" applyBorder="1" applyAlignment="1">
      <alignment horizontal="left"/>
    </xf>
    <xf numFmtId="0" fontId="4" fillId="0" borderId="14" xfId="36" applyFont="1" applyBorder="1" applyAlignment="1">
      <alignment horizontal="left" wrapText="1"/>
    </xf>
    <xf numFmtId="0" fontId="7" fillId="0" borderId="14" xfId="36" applyFont="1" applyBorder="1" applyAlignment="1">
      <alignment horizontal="right"/>
    </xf>
    <xf numFmtId="0" fontId="4" fillId="2" borderId="57" xfId="36" applyFont="1" applyFill="1" applyBorder="1" applyAlignment="1">
      <alignment horizontal="left" vertical="center" wrapText="1"/>
    </xf>
    <xf numFmtId="0" fontId="4" fillId="2" borderId="59" xfId="36" applyFont="1" applyFill="1" applyBorder="1" applyAlignment="1">
      <alignment horizontal="left" vertical="center" wrapText="1"/>
    </xf>
    <xf numFmtId="0" fontId="4" fillId="2" borderId="30" xfId="36" applyFont="1" applyFill="1" applyBorder="1" applyAlignment="1">
      <alignment horizontal="center" vertical="center" wrapText="1"/>
    </xf>
    <xf numFmtId="0" fontId="4" fillId="2" borderId="3" xfId="36" applyFont="1" applyFill="1" applyBorder="1" applyAlignment="1">
      <alignment horizontal="center" vertical="center" wrapText="1"/>
    </xf>
    <xf numFmtId="0" fontId="4" fillId="2" borderId="10" xfId="36" applyFont="1" applyFill="1" applyBorder="1" applyAlignment="1">
      <alignment horizontal="center" vertical="center" wrapText="1"/>
    </xf>
    <xf numFmtId="0" fontId="7" fillId="0" borderId="0" xfId="36" applyFont="1" applyFill="1" applyBorder="1" applyAlignment="1">
      <alignment horizontal="left" vertical="center"/>
    </xf>
    <xf numFmtId="0" fontId="7" fillId="0" borderId="14" xfId="36" applyFont="1" applyBorder="1" applyAlignment="1">
      <alignment horizontal="left" vertical="center"/>
    </xf>
    <xf numFmtId="0" fontId="4" fillId="2" borderId="58" xfId="36" applyFont="1" applyFill="1" applyBorder="1" applyAlignment="1">
      <alignment horizontal="left" vertical="center" wrapText="1"/>
    </xf>
    <xf numFmtId="0" fontId="5" fillId="0" borderId="0" xfId="40" applyFont="1" applyFill="1" applyAlignment="1">
      <alignment horizontal="left" vertical="center"/>
    </xf>
    <xf numFmtId="0" fontId="7" fillId="0" borderId="0" xfId="40" applyFont="1" applyFill="1" applyAlignment="1">
      <alignment vertical="center" wrapText="1"/>
    </xf>
    <xf numFmtId="0" fontId="7" fillId="5" borderId="43" xfId="40" applyFont="1" applyFill="1" applyBorder="1" applyAlignment="1">
      <alignment horizontal="center" vertical="center" wrapText="1"/>
    </xf>
    <xf numFmtId="0" fontId="7" fillId="5" borderId="44" xfId="40" applyFont="1" applyFill="1" applyBorder="1" applyAlignment="1">
      <alignment horizontal="center" vertical="center" wrapText="1"/>
    </xf>
    <xf numFmtId="0" fontId="7" fillId="5" borderId="19" xfId="40" applyFont="1" applyFill="1" applyBorder="1" applyAlignment="1">
      <alignment horizontal="center" vertical="center" wrapText="1"/>
    </xf>
    <xf numFmtId="0" fontId="7" fillId="5" borderId="20" xfId="40" applyFont="1" applyFill="1" applyBorder="1" applyAlignment="1">
      <alignment horizontal="center" vertical="center" wrapText="1"/>
    </xf>
    <xf numFmtId="0" fontId="7" fillId="0" borderId="0" xfId="40" applyFont="1" applyFill="1" applyBorder="1" applyAlignment="1">
      <alignment horizontal="left" vertical="top" wrapText="1"/>
    </xf>
    <xf numFmtId="38" fontId="7" fillId="5" borderId="2" xfId="42" applyNumberFormat="1" applyFont="1" applyFill="1" applyBorder="1" applyAlignment="1">
      <alignment horizontal="center" vertical="center" wrapText="1"/>
    </xf>
    <xf numFmtId="0" fontId="4" fillId="0" borderId="0" xfId="41" applyFont="1" applyFill="1" applyBorder="1" applyAlignment="1">
      <alignment horizontal="left" vertical="top" wrapText="1"/>
    </xf>
    <xf numFmtId="0" fontId="5" fillId="0" borderId="60" xfId="41" applyFont="1" applyFill="1" applyBorder="1" applyAlignment="1">
      <alignment horizontal="left" vertical="center"/>
    </xf>
    <xf numFmtId="0" fontId="5" fillId="0" borderId="0" xfId="41" applyFont="1" applyFill="1" applyBorder="1" applyAlignment="1">
      <alignment horizontal="left" vertical="center"/>
    </xf>
    <xf numFmtId="0" fontId="7" fillId="5" borderId="45" xfId="40" applyFont="1" applyFill="1" applyBorder="1" applyAlignment="1">
      <alignment horizontal="center" vertical="center" wrapText="1"/>
    </xf>
    <xf numFmtId="0" fontId="7" fillId="5" borderId="2" xfId="41" applyFont="1" applyFill="1" applyBorder="1" applyAlignment="1">
      <alignment horizontal="center" vertical="center" wrapText="1"/>
    </xf>
    <xf numFmtId="181" fontId="7" fillId="5" borderId="2" xfId="42" applyNumberFormat="1" applyFont="1" applyFill="1" applyBorder="1" applyAlignment="1">
      <alignment horizontal="center" vertical="center"/>
    </xf>
    <xf numFmtId="38" fontId="7" fillId="5" borderId="19" xfId="42" applyNumberFormat="1" applyFont="1" applyFill="1" applyBorder="1" applyAlignment="1">
      <alignment horizontal="center" vertical="center" wrapText="1"/>
    </xf>
    <xf numFmtId="38" fontId="7" fillId="5" borderId="20" xfId="42" applyNumberFormat="1" applyFont="1" applyFill="1" applyBorder="1" applyAlignment="1">
      <alignment horizontal="center" vertical="center" wrapText="1"/>
    </xf>
    <xf numFmtId="38" fontId="7" fillId="5" borderId="23" xfId="42" applyNumberFormat="1" applyFont="1" applyFill="1" applyBorder="1" applyAlignment="1">
      <alignment horizontal="center" vertical="center" wrapText="1"/>
    </xf>
    <xf numFmtId="43" fontId="10" fillId="6" borderId="6" xfId="14" applyNumberFormat="1" applyFont="1" applyFill="1" applyBorder="1" applyAlignment="1">
      <alignment horizontal="center" vertical="center"/>
    </xf>
    <xf numFmtId="43" fontId="17" fillId="6" borderId="6" xfId="14" applyNumberFormat="1" applyFont="1" applyFill="1" applyBorder="1" applyAlignment="1">
      <alignment horizontal="center" vertical="center"/>
    </xf>
    <xf numFmtId="43" fontId="4" fillId="4" borderId="34" xfId="0" applyNumberFormat="1" applyFont="1" applyFill="1" applyBorder="1" applyAlignment="1">
      <alignment horizontal="center" vertical="center"/>
    </xf>
  </cellXfs>
  <cellStyles count="47">
    <cellStyle name="백분율 3" xfId="16"/>
    <cellStyle name="쉼표 [0]" xfId="1" builtinId="6"/>
    <cellStyle name="쉼표 [0] 10" xfId="33"/>
    <cellStyle name="쉼표 [0] 11 3" xfId="3"/>
    <cellStyle name="쉼표 [0] 18 2" xfId="38"/>
    <cellStyle name="쉼표 [0] 2" xfId="6"/>
    <cellStyle name="쉼표 [0] 2 10" xfId="37"/>
    <cellStyle name="쉼표 [0] 2 2 2" xfId="35"/>
    <cellStyle name="쉼표 [0] 23" xfId="43"/>
    <cellStyle name="쉼표 [0] 23 11" xfId="45"/>
    <cellStyle name="쉼표 [0] 23 5" xfId="44"/>
    <cellStyle name="쉼표 [0] 28 10" xfId="14"/>
    <cellStyle name="쉼표 [0] 28 2" xfId="9"/>
    <cellStyle name="콤마 [0]_7. 인구이동" xfId="42"/>
    <cellStyle name="표준" xfId="0" builtinId="0"/>
    <cellStyle name="표준 10" xfId="41"/>
    <cellStyle name="표준 10 2 4" xfId="2"/>
    <cellStyle name="표준 133 11" xfId="46"/>
    <cellStyle name="표준 133 8" xfId="40"/>
    <cellStyle name="표준 134 7" xfId="7"/>
    <cellStyle name="표준 134 7 2 2 2" xfId="8"/>
    <cellStyle name="표준 135 2 8" xfId="32"/>
    <cellStyle name="표준 138 13" xfId="19"/>
    <cellStyle name="표준 139 13" xfId="20"/>
    <cellStyle name="표준 140 13" xfId="23"/>
    <cellStyle name="표준 142 13" xfId="24"/>
    <cellStyle name="표준 143 13" xfId="25"/>
    <cellStyle name="표준 144 13" xfId="26"/>
    <cellStyle name="표준 145 13" xfId="27"/>
    <cellStyle name="표준 146 13" xfId="28"/>
    <cellStyle name="표준 147 13" xfId="29"/>
    <cellStyle name="표준 148 13" xfId="30"/>
    <cellStyle name="표준 149 13" xfId="31"/>
    <cellStyle name="표준 150 13" xfId="21"/>
    <cellStyle name="표준 151 13" xfId="22"/>
    <cellStyle name="표준 195 2" xfId="15"/>
    <cellStyle name="표준 197 2" xfId="13"/>
    <cellStyle name="표준 198 2" xfId="12"/>
    <cellStyle name="표준 2 11" xfId="18"/>
    <cellStyle name="표준 3 2" xfId="17"/>
    <cellStyle name="표준 3 5" xfId="10"/>
    <cellStyle name="표준_Sheet1" xfId="36"/>
    <cellStyle name="표준_제3장. 인구" xfId="4"/>
    <cellStyle name="표준_제3장. 인구 2" xfId="39"/>
    <cellStyle name="표준_제3장. 인구_2013 통계연보 인구현황 작업중 2" xfId="11"/>
    <cellStyle name="표준_제3장. 인구_2013 통계연보 인구현황 작업중_리별인구 (1)" xfId="34"/>
    <cellStyle name="표준_제3장. 인구_종합민원 " xf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53"/>
  <sheetViews>
    <sheetView topLeftCell="A40" workbookViewId="0">
      <selection activeCell="R57" sqref="R57"/>
    </sheetView>
  </sheetViews>
  <sheetFormatPr defaultRowHeight="12"/>
  <cols>
    <col min="1" max="1" width="5.25" style="1" customWidth="1"/>
    <col min="2" max="2" width="10.625" style="1" customWidth="1"/>
    <col min="3" max="3" width="7.75" style="1" customWidth="1"/>
    <col min="4" max="5" width="8" style="1" bestFit="1" customWidth="1"/>
    <col min="6" max="6" width="7" style="1" customWidth="1"/>
    <col min="7" max="8" width="8" style="1" bestFit="1" customWidth="1"/>
    <col min="9" max="10" width="5.375" style="1" customWidth="1"/>
    <col min="11" max="11" width="6.625" style="1" customWidth="1"/>
    <col min="12" max="12" width="8.375" style="5" customWidth="1"/>
    <col min="13" max="13" width="8.125" style="1" customWidth="1"/>
    <col min="14" max="14" width="9.375" style="1" customWidth="1"/>
    <col min="15" max="16" width="7.75" style="1" customWidth="1"/>
    <col min="17" max="17" width="7.875" style="1" customWidth="1"/>
    <col min="18" max="18" width="10.625" style="1" bestFit="1" customWidth="1"/>
    <col min="19" max="16384" width="9" style="1"/>
  </cols>
  <sheetData>
    <row r="1" spans="1:17" ht="16.5" customHeight="1"/>
    <row r="2" spans="1:17" ht="25.5">
      <c r="A2" s="537" t="s">
        <v>98</v>
      </c>
      <c r="B2" s="537"/>
      <c r="C2" s="537"/>
      <c r="D2" s="537"/>
      <c r="E2" s="537"/>
      <c r="F2" s="537"/>
      <c r="G2" s="537"/>
      <c r="H2" s="537"/>
      <c r="I2" s="537"/>
      <c r="J2" s="537"/>
      <c r="K2" s="537"/>
      <c r="L2" s="537"/>
      <c r="M2" s="537"/>
      <c r="N2" s="537"/>
      <c r="O2" s="537"/>
      <c r="P2" s="537"/>
    </row>
    <row r="3" spans="1:17" ht="22.5" customHeight="1">
      <c r="A3" s="538" t="s">
        <v>99</v>
      </c>
      <c r="B3" s="538"/>
      <c r="C3" s="538"/>
      <c r="D3" s="538"/>
      <c r="E3" s="538"/>
      <c r="F3" s="115"/>
    </row>
    <row r="4" spans="1:17" ht="16.5" customHeight="1">
      <c r="A4" s="3" t="s">
        <v>100</v>
      </c>
      <c r="B4" s="116"/>
      <c r="C4" s="116"/>
      <c r="D4" s="116"/>
      <c r="E4" s="116"/>
      <c r="F4" s="116"/>
      <c r="G4" s="116"/>
      <c r="H4" s="116"/>
      <c r="I4" s="116"/>
      <c r="J4" s="116"/>
      <c r="L4" s="117" t="s">
        <v>16</v>
      </c>
      <c r="M4" s="117"/>
      <c r="N4" s="117"/>
      <c r="O4" s="117"/>
      <c r="P4" s="118" t="s">
        <v>101</v>
      </c>
    </row>
    <row r="5" spans="1:17" ht="17.25" customHeight="1">
      <c r="A5" s="539" t="s">
        <v>102</v>
      </c>
      <c r="B5" s="540" t="s">
        <v>103</v>
      </c>
      <c r="C5" s="539" t="s">
        <v>104</v>
      </c>
      <c r="D5" s="539"/>
      <c r="E5" s="539"/>
      <c r="F5" s="539"/>
      <c r="G5" s="539"/>
      <c r="H5" s="539"/>
      <c r="I5" s="539"/>
      <c r="J5" s="539"/>
      <c r="K5" s="539"/>
      <c r="L5" s="541" t="s">
        <v>105</v>
      </c>
      <c r="M5" s="541" t="s">
        <v>106</v>
      </c>
      <c r="N5" s="540" t="s">
        <v>107</v>
      </c>
      <c r="O5" s="540" t="s">
        <v>108</v>
      </c>
      <c r="P5" s="540"/>
    </row>
    <row r="6" spans="1:17" s="5" customFormat="1" ht="27.75" customHeight="1">
      <c r="A6" s="539"/>
      <c r="B6" s="539"/>
      <c r="C6" s="119"/>
      <c r="D6" s="120" t="s">
        <v>109</v>
      </c>
      <c r="E6" s="121"/>
      <c r="F6" s="544" t="s">
        <v>110</v>
      </c>
      <c r="G6" s="545"/>
      <c r="H6" s="546"/>
      <c r="I6" s="544" t="s">
        <v>111</v>
      </c>
      <c r="J6" s="545"/>
      <c r="K6" s="546"/>
      <c r="L6" s="542"/>
      <c r="M6" s="541"/>
      <c r="N6" s="540"/>
      <c r="O6" s="543"/>
      <c r="P6" s="540"/>
    </row>
    <row r="7" spans="1:17" s="5" customFormat="1" ht="20.25" customHeight="1">
      <c r="A7" s="539"/>
      <c r="B7" s="539"/>
      <c r="C7" s="122"/>
      <c r="D7" s="540" t="s">
        <v>112</v>
      </c>
      <c r="E7" s="540" t="s">
        <v>113</v>
      </c>
      <c r="F7" s="122"/>
      <c r="G7" s="540" t="s">
        <v>114</v>
      </c>
      <c r="H7" s="540" t="s">
        <v>113</v>
      </c>
      <c r="I7" s="123"/>
      <c r="J7" s="540" t="s">
        <v>115</v>
      </c>
      <c r="K7" s="540" t="s">
        <v>116</v>
      </c>
      <c r="L7" s="542"/>
      <c r="M7" s="541"/>
      <c r="N7" s="540"/>
      <c r="O7" s="547" ph="1"/>
      <c r="P7" s="540" t="s">
        <v>117</v>
      </c>
    </row>
    <row r="8" spans="1:17" s="5" customFormat="1" ht="27" customHeight="1">
      <c r="A8" s="539"/>
      <c r="B8" s="539"/>
      <c r="C8" s="124"/>
      <c r="D8" s="539"/>
      <c r="E8" s="539"/>
      <c r="F8" s="124"/>
      <c r="G8" s="539"/>
      <c r="H8" s="539"/>
      <c r="I8" s="125"/>
      <c r="J8" s="539"/>
      <c r="K8" s="539"/>
      <c r="L8" s="542"/>
      <c r="M8" s="541"/>
      <c r="N8" s="540"/>
      <c r="O8" s="540" ph="1"/>
      <c r="P8" s="539"/>
    </row>
    <row r="9" spans="1:17" s="134" customFormat="1" ht="21.75" customHeight="1">
      <c r="A9" s="126">
        <v>1983</v>
      </c>
      <c r="B9" s="127">
        <v>25096</v>
      </c>
      <c r="C9" s="128">
        <f t="shared" ref="C9:E31" si="0">SUM(F9,I9)</f>
        <v>118708</v>
      </c>
      <c r="D9" s="128">
        <f t="shared" si="0"/>
        <v>60387</v>
      </c>
      <c r="E9" s="128">
        <f t="shared" si="0"/>
        <v>58321</v>
      </c>
      <c r="F9" s="128">
        <v>118708</v>
      </c>
      <c r="G9" s="128">
        <v>60387</v>
      </c>
      <c r="H9" s="128">
        <v>58321</v>
      </c>
      <c r="I9" s="128">
        <v>0</v>
      </c>
      <c r="J9" s="128">
        <v>0</v>
      </c>
      <c r="K9" s="128">
        <v>0</v>
      </c>
      <c r="L9" s="129">
        <v>-6.2</v>
      </c>
      <c r="M9" s="130">
        <v>4.7301562001912654</v>
      </c>
      <c r="N9" s="131">
        <v>0</v>
      </c>
      <c r="O9" s="132">
        <f t="shared" ref="O9:O32" si="1">C9/P9</f>
        <v>190.59148416928906</v>
      </c>
      <c r="P9" s="133">
        <v>622.84</v>
      </c>
    </row>
    <row r="10" spans="1:17" s="134" customFormat="1" ht="21.75" customHeight="1">
      <c r="A10" s="135">
        <v>1984</v>
      </c>
      <c r="B10" s="136">
        <v>24773</v>
      </c>
      <c r="C10" s="128">
        <f t="shared" si="0"/>
        <v>115413</v>
      </c>
      <c r="D10" s="128">
        <f t="shared" si="0"/>
        <v>58809</v>
      </c>
      <c r="E10" s="128">
        <f t="shared" si="0"/>
        <v>56604</v>
      </c>
      <c r="F10" s="137">
        <v>115413</v>
      </c>
      <c r="G10" s="137">
        <v>58809</v>
      </c>
      <c r="H10" s="137">
        <v>56604</v>
      </c>
      <c r="I10" s="137">
        <v>0</v>
      </c>
      <c r="J10" s="137">
        <v>0</v>
      </c>
      <c r="K10" s="137">
        <v>0</v>
      </c>
      <c r="L10" s="138">
        <v>-2.7</v>
      </c>
      <c r="M10" s="139">
        <v>4.6588221047107741</v>
      </c>
      <c r="N10" s="140">
        <v>0</v>
      </c>
      <c r="O10" s="132">
        <f t="shared" si="1"/>
        <v>184.55154548507284</v>
      </c>
      <c r="P10" s="141">
        <v>625.37</v>
      </c>
    </row>
    <row r="11" spans="1:17" s="134" customFormat="1" ht="21.75" customHeight="1">
      <c r="A11" s="135">
        <v>1985</v>
      </c>
      <c r="B11" s="136">
        <v>25057</v>
      </c>
      <c r="C11" s="128">
        <f t="shared" si="0"/>
        <v>115026</v>
      </c>
      <c r="D11" s="128">
        <f t="shared" si="0"/>
        <v>59292</v>
      </c>
      <c r="E11" s="128">
        <f t="shared" si="0"/>
        <v>55734</v>
      </c>
      <c r="F11" s="137">
        <v>115026</v>
      </c>
      <c r="G11" s="137">
        <v>59292</v>
      </c>
      <c r="H11" s="137">
        <v>55734</v>
      </c>
      <c r="I11" s="137">
        <v>0</v>
      </c>
      <c r="J11" s="137">
        <v>0</v>
      </c>
      <c r="K11" s="137">
        <v>0</v>
      </c>
      <c r="L11" s="138">
        <v>-0.3</v>
      </c>
      <c r="M11" s="139">
        <v>4.590573492437243</v>
      </c>
      <c r="N11" s="140">
        <v>0</v>
      </c>
      <c r="O11" s="132">
        <f t="shared" si="1"/>
        <v>182.76081222790683</v>
      </c>
      <c r="P11" s="141">
        <v>629.38</v>
      </c>
    </row>
    <row r="12" spans="1:17" s="134" customFormat="1" ht="21.75" customHeight="1">
      <c r="A12" s="135">
        <v>1986</v>
      </c>
      <c r="B12" s="136">
        <v>24758</v>
      </c>
      <c r="C12" s="128">
        <f t="shared" si="0"/>
        <v>113929</v>
      </c>
      <c r="D12" s="128">
        <f t="shared" si="0"/>
        <v>58371</v>
      </c>
      <c r="E12" s="128">
        <f t="shared" si="0"/>
        <v>55558</v>
      </c>
      <c r="F12" s="137">
        <v>113929</v>
      </c>
      <c r="G12" s="137">
        <v>58371</v>
      </c>
      <c r="H12" s="137">
        <v>55558</v>
      </c>
      <c r="I12" s="137">
        <v>0</v>
      </c>
      <c r="J12" s="137">
        <v>0</v>
      </c>
      <c r="K12" s="137">
        <v>0</v>
      </c>
      <c r="L12" s="138">
        <v>-0.9</v>
      </c>
      <c r="M12" s="139">
        <v>4.6017044995556988</v>
      </c>
      <c r="N12" s="140">
        <v>0</v>
      </c>
      <c r="O12" s="132">
        <f t="shared" si="1"/>
        <v>181.00919909121242</v>
      </c>
      <c r="P12" s="141">
        <v>629.41</v>
      </c>
    </row>
    <row r="13" spans="1:17" s="134" customFormat="1" ht="21.75" customHeight="1">
      <c r="A13" s="135">
        <v>1987</v>
      </c>
      <c r="B13" s="136">
        <v>24637</v>
      </c>
      <c r="C13" s="128">
        <f t="shared" si="0"/>
        <v>113222</v>
      </c>
      <c r="D13" s="128">
        <f t="shared" si="0"/>
        <v>58015</v>
      </c>
      <c r="E13" s="128">
        <f t="shared" si="0"/>
        <v>55207</v>
      </c>
      <c r="F13" s="137">
        <v>113222</v>
      </c>
      <c r="G13" s="137">
        <v>58015</v>
      </c>
      <c r="H13" s="137">
        <v>55207</v>
      </c>
      <c r="I13" s="137">
        <v>0</v>
      </c>
      <c r="J13" s="137">
        <v>0</v>
      </c>
      <c r="K13" s="137">
        <v>0</v>
      </c>
      <c r="L13" s="138">
        <v>-0.6</v>
      </c>
      <c r="M13" s="139">
        <v>4.5956082315216946</v>
      </c>
      <c r="N13" s="140">
        <v>0</v>
      </c>
      <c r="O13" s="132">
        <f t="shared" si="1"/>
        <v>179.40705763044889</v>
      </c>
      <c r="P13" s="141">
        <v>631.09</v>
      </c>
    </row>
    <row r="14" spans="1:17" s="134" customFormat="1" ht="21.75" customHeight="1">
      <c r="A14" s="135">
        <v>1988</v>
      </c>
      <c r="B14" s="136">
        <v>24293</v>
      </c>
      <c r="C14" s="128">
        <f t="shared" si="0"/>
        <v>112327</v>
      </c>
      <c r="D14" s="128">
        <f t="shared" si="0"/>
        <v>57512</v>
      </c>
      <c r="E14" s="128">
        <f t="shared" si="0"/>
        <v>54815</v>
      </c>
      <c r="F14" s="137">
        <v>112327</v>
      </c>
      <c r="G14" s="137">
        <v>57512</v>
      </c>
      <c r="H14" s="137">
        <v>54815</v>
      </c>
      <c r="I14" s="137">
        <v>0</v>
      </c>
      <c r="J14" s="137">
        <v>0</v>
      </c>
      <c r="K14" s="137">
        <v>0</v>
      </c>
      <c r="L14" s="138">
        <v>-0.8</v>
      </c>
      <c r="M14" s="139">
        <v>4.6238422590869801</v>
      </c>
      <c r="N14" s="140">
        <v>0</v>
      </c>
      <c r="O14" s="142">
        <f t="shared" si="1"/>
        <v>177.14677727136527</v>
      </c>
      <c r="P14" s="141">
        <v>634.09</v>
      </c>
      <c r="Q14" s="143"/>
    </row>
    <row r="15" spans="1:17" s="134" customFormat="1" ht="21.75" customHeight="1">
      <c r="A15" s="135">
        <v>1989</v>
      </c>
      <c r="B15" s="136">
        <v>23702</v>
      </c>
      <c r="C15" s="128">
        <f t="shared" si="0"/>
        <v>109223</v>
      </c>
      <c r="D15" s="128">
        <f t="shared" si="0"/>
        <v>55787</v>
      </c>
      <c r="E15" s="128">
        <f t="shared" si="0"/>
        <v>53436</v>
      </c>
      <c r="F15" s="137">
        <v>109223</v>
      </c>
      <c r="G15" s="137">
        <v>55787</v>
      </c>
      <c r="H15" s="137">
        <v>53436</v>
      </c>
      <c r="I15" s="137">
        <v>0</v>
      </c>
      <c r="J15" s="137">
        <v>0</v>
      </c>
      <c r="K15" s="137">
        <v>0</v>
      </c>
      <c r="L15" s="138">
        <v>-2.7</v>
      </c>
      <c r="M15" s="139">
        <v>4.6081765251877478</v>
      </c>
      <c r="N15" s="140">
        <v>0</v>
      </c>
      <c r="O15" s="142">
        <f t="shared" si="1"/>
        <v>171.9126766770548</v>
      </c>
      <c r="P15" s="141">
        <v>635.34</v>
      </c>
      <c r="Q15" s="143"/>
    </row>
    <row r="16" spans="1:17" s="134" customFormat="1" ht="21.75" customHeight="1">
      <c r="A16" s="135">
        <v>1990</v>
      </c>
      <c r="B16" s="136">
        <v>23167</v>
      </c>
      <c r="C16" s="128">
        <f t="shared" si="0"/>
        <v>102241</v>
      </c>
      <c r="D16" s="128">
        <f t="shared" si="0"/>
        <v>53057</v>
      </c>
      <c r="E16" s="128">
        <f t="shared" si="0"/>
        <v>49184</v>
      </c>
      <c r="F16" s="137">
        <v>102241</v>
      </c>
      <c r="G16" s="137">
        <v>53057</v>
      </c>
      <c r="H16" s="137">
        <v>49184</v>
      </c>
      <c r="I16" s="137">
        <v>0</v>
      </c>
      <c r="J16" s="137">
        <v>0</v>
      </c>
      <c r="K16" s="137">
        <v>0</v>
      </c>
      <c r="L16" s="138">
        <v>-6.3</v>
      </c>
      <c r="M16" s="139">
        <v>4.4132170760132947</v>
      </c>
      <c r="N16" s="140">
        <v>0</v>
      </c>
      <c r="O16" s="142">
        <f t="shared" si="1"/>
        <v>161.02466374775568</v>
      </c>
      <c r="P16" s="141">
        <v>634.94000000000005</v>
      </c>
      <c r="Q16" s="143"/>
    </row>
    <row r="17" spans="1:17" s="134" customFormat="1" ht="21.75" customHeight="1">
      <c r="A17" s="135">
        <v>1991</v>
      </c>
      <c r="B17" s="136">
        <v>22882</v>
      </c>
      <c r="C17" s="128">
        <f t="shared" si="0"/>
        <v>85307</v>
      </c>
      <c r="D17" s="128">
        <f t="shared" si="0"/>
        <v>43108</v>
      </c>
      <c r="E17" s="128">
        <f t="shared" si="0"/>
        <v>42199</v>
      </c>
      <c r="F17" s="137">
        <v>85307</v>
      </c>
      <c r="G17" s="137">
        <v>43108</v>
      </c>
      <c r="H17" s="137">
        <v>42199</v>
      </c>
      <c r="I17" s="137">
        <v>0</v>
      </c>
      <c r="J17" s="137">
        <v>0</v>
      </c>
      <c r="K17" s="137">
        <v>0</v>
      </c>
      <c r="L17" s="138">
        <v>-16.5</v>
      </c>
      <c r="M17" s="139">
        <v>3.7281269119832183</v>
      </c>
      <c r="N17" s="140">
        <v>0</v>
      </c>
      <c r="O17" s="142">
        <f t="shared" si="1"/>
        <v>134.15581556268478</v>
      </c>
      <c r="P17" s="141">
        <v>635.88</v>
      </c>
      <c r="Q17" s="143"/>
    </row>
    <row r="18" spans="1:17" s="134" customFormat="1" ht="21.75" customHeight="1">
      <c r="A18" s="135">
        <v>1992</v>
      </c>
      <c r="B18" s="136">
        <v>21797</v>
      </c>
      <c r="C18" s="128">
        <f t="shared" si="0"/>
        <v>75823</v>
      </c>
      <c r="D18" s="128">
        <f t="shared" si="0"/>
        <v>38305</v>
      </c>
      <c r="E18" s="128">
        <f t="shared" si="0"/>
        <v>37518</v>
      </c>
      <c r="F18" s="137">
        <v>75823</v>
      </c>
      <c r="G18" s="137">
        <v>38305</v>
      </c>
      <c r="H18" s="137">
        <v>37518</v>
      </c>
      <c r="I18" s="137">
        <v>0</v>
      </c>
      <c r="J18" s="137">
        <v>0</v>
      </c>
      <c r="K18" s="137">
        <v>0</v>
      </c>
      <c r="L18" s="138">
        <v>-11.1</v>
      </c>
      <c r="M18" s="139">
        <v>3.4785979721980089</v>
      </c>
      <c r="N18" s="140">
        <v>6382</v>
      </c>
      <c r="O18" s="142">
        <f t="shared" si="1"/>
        <v>118.07493459573938</v>
      </c>
      <c r="P18" s="141">
        <v>642.16</v>
      </c>
      <c r="Q18" s="143"/>
    </row>
    <row r="19" spans="1:17" s="134" customFormat="1" ht="21.75" customHeight="1">
      <c r="A19" s="135">
        <v>1993</v>
      </c>
      <c r="B19" s="136">
        <v>21506</v>
      </c>
      <c r="C19" s="128">
        <f t="shared" si="0"/>
        <v>71175</v>
      </c>
      <c r="D19" s="128">
        <f t="shared" si="0"/>
        <v>35892</v>
      </c>
      <c r="E19" s="128">
        <f t="shared" si="0"/>
        <v>35283</v>
      </c>
      <c r="F19" s="137">
        <v>71175</v>
      </c>
      <c r="G19" s="137">
        <v>35892</v>
      </c>
      <c r="H19" s="137">
        <v>35283</v>
      </c>
      <c r="I19" s="137">
        <v>0</v>
      </c>
      <c r="J19" s="137">
        <v>0</v>
      </c>
      <c r="K19" s="137">
        <v>0</v>
      </c>
      <c r="L19" s="138">
        <v>-6.1</v>
      </c>
      <c r="M19" s="139">
        <v>3.3095415232958243</v>
      </c>
      <c r="N19" s="140">
        <v>6950</v>
      </c>
      <c r="O19" s="142">
        <f t="shared" si="1"/>
        <v>110.75407693265281</v>
      </c>
      <c r="P19" s="141">
        <v>642.64</v>
      </c>
      <c r="Q19" s="143"/>
    </row>
    <row r="20" spans="1:17" s="134" customFormat="1" ht="21.75" customHeight="1">
      <c r="A20" s="135">
        <v>1994</v>
      </c>
      <c r="B20" s="136">
        <v>20844</v>
      </c>
      <c r="C20" s="128">
        <f t="shared" si="0"/>
        <v>66628</v>
      </c>
      <c r="D20" s="128">
        <f t="shared" si="0"/>
        <v>33525</v>
      </c>
      <c r="E20" s="128">
        <f t="shared" si="0"/>
        <v>33103</v>
      </c>
      <c r="F20" s="137">
        <v>66628</v>
      </c>
      <c r="G20" s="137">
        <v>33525</v>
      </c>
      <c r="H20" s="137">
        <v>33103</v>
      </c>
      <c r="I20" s="137">
        <v>0</v>
      </c>
      <c r="J20" s="137">
        <v>0</v>
      </c>
      <c r="K20" s="137">
        <v>0</v>
      </c>
      <c r="L20" s="138">
        <v>-6.3</v>
      </c>
      <c r="M20" s="139">
        <v>3.1965073882172326</v>
      </c>
      <c r="N20" s="140">
        <v>7323</v>
      </c>
      <c r="O20" s="142">
        <f t="shared" si="1"/>
        <v>103.63987058237929</v>
      </c>
      <c r="P20" s="141">
        <v>642.88</v>
      </c>
      <c r="Q20" s="143"/>
    </row>
    <row r="21" spans="1:17" s="134" customFormat="1" ht="21.75" customHeight="1">
      <c r="A21" s="135">
        <v>1995</v>
      </c>
      <c r="B21" s="136">
        <v>20397</v>
      </c>
      <c r="C21" s="128">
        <f t="shared" si="0"/>
        <v>62856</v>
      </c>
      <c r="D21" s="128">
        <f t="shared" si="0"/>
        <v>31663</v>
      </c>
      <c r="E21" s="128">
        <f t="shared" si="0"/>
        <v>31193</v>
      </c>
      <c r="F21" s="137">
        <f>SUM(G21:H21)</f>
        <v>62854</v>
      </c>
      <c r="G21" s="137">
        <v>31663</v>
      </c>
      <c r="H21" s="137">
        <v>31191</v>
      </c>
      <c r="I21" s="137">
        <v>2</v>
      </c>
      <c r="J21" s="137">
        <v>0</v>
      </c>
      <c r="K21" s="137">
        <v>2</v>
      </c>
      <c r="L21" s="138">
        <v>-5.7</v>
      </c>
      <c r="M21" s="139">
        <v>3.0816296514193264</v>
      </c>
      <c r="N21" s="140">
        <v>7434</v>
      </c>
      <c r="O21" s="142">
        <f t="shared" si="1"/>
        <v>96.382734033581229</v>
      </c>
      <c r="P21" s="141">
        <v>652.15</v>
      </c>
      <c r="Q21" s="143"/>
    </row>
    <row r="22" spans="1:17" s="134" customFormat="1" ht="21.75" customHeight="1">
      <c r="A22" s="135">
        <v>1996</v>
      </c>
      <c r="B22" s="136">
        <v>20082</v>
      </c>
      <c r="C22" s="128">
        <f t="shared" si="0"/>
        <v>59636</v>
      </c>
      <c r="D22" s="128">
        <f t="shared" si="0"/>
        <v>30002</v>
      </c>
      <c r="E22" s="128">
        <f t="shared" si="0"/>
        <v>29634</v>
      </c>
      <c r="F22" s="137">
        <v>59632</v>
      </c>
      <c r="G22" s="137">
        <v>30001</v>
      </c>
      <c r="H22" s="137">
        <v>29631</v>
      </c>
      <c r="I22" s="137">
        <v>4</v>
      </c>
      <c r="J22" s="137">
        <v>1</v>
      </c>
      <c r="K22" s="137">
        <v>3</v>
      </c>
      <c r="L22" s="138">
        <v>-5.0999999999999996</v>
      </c>
      <c r="M22" s="139">
        <v>2.9696245393885072</v>
      </c>
      <c r="N22" s="140">
        <v>7550</v>
      </c>
      <c r="O22" s="142">
        <f t="shared" si="1"/>
        <v>91.358365120946118</v>
      </c>
      <c r="P22" s="141">
        <v>652.77</v>
      </c>
      <c r="Q22" s="143"/>
    </row>
    <row r="23" spans="1:17" s="134" customFormat="1" ht="21.75" customHeight="1">
      <c r="A23" s="135">
        <v>1997</v>
      </c>
      <c r="B23" s="136">
        <v>19896</v>
      </c>
      <c r="C23" s="128">
        <f t="shared" si="0"/>
        <v>56859</v>
      </c>
      <c r="D23" s="128">
        <f t="shared" si="0"/>
        <v>28581</v>
      </c>
      <c r="E23" s="128">
        <f t="shared" si="0"/>
        <v>28278</v>
      </c>
      <c r="F23" s="137">
        <v>56857</v>
      </c>
      <c r="G23" s="137">
        <v>28581</v>
      </c>
      <c r="H23" s="137">
        <v>28276</v>
      </c>
      <c r="I23" s="137">
        <v>2</v>
      </c>
      <c r="J23" s="137">
        <v>0</v>
      </c>
      <c r="K23" s="137">
        <v>2</v>
      </c>
      <c r="L23" s="138">
        <v>-4.5999999999999996</v>
      </c>
      <c r="M23" s="139">
        <v>2.857810615199035</v>
      </c>
      <c r="N23" s="140">
        <v>7883</v>
      </c>
      <c r="O23" s="142">
        <f t="shared" si="1"/>
        <v>87.101518099235591</v>
      </c>
      <c r="P23" s="141">
        <v>652.79</v>
      </c>
      <c r="Q23" s="143"/>
    </row>
    <row r="24" spans="1:17" s="134" customFormat="1" ht="21.75" customHeight="1">
      <c r="A24" s="135">
        <v>1998</v>
      </c>
      <c r="B24" s="136">
        <v>20231</v>
      </c>
      <c r="C24" s="128">
        <f t="shared" si="0"/>
        <v>56630</v>
      </c>
      <c r="D24" s="128">
        <f t="shared" si="0"/>
        <v>28589</v>
      </c>
      <c r="E24" s="128">
        <f t="shared" si="0"/>
        <v>28041</v>
      </c>
      <c r="F24" s="137">
        <v>56622</v>
      </c>
      <c r="G24" s="137">
        <v>28587</v>
      </c>
      <c r="H24" s="137">
        <v>28035</v>
      </c>
      <c r="I24" s="137">
        <v>8</v>
      </c>
      <c r="J24" s="137">
        <v>2</v>
      </c>
      <c r="K24" s="137">
        <v>6</v>
      </c>
      <c r="L24" s="138">
        <v>-0.4</v>
      </c>
      <c r="M24" s="139">
        <v>2.7991695912213927</v>
      </c>
      <c r="N24" s="140">
        <v>8223</v>
      </c>
      <c r="O24" s="142">
        <f t="shared" si="1"/>
        <v>86.708211480455049</v>
      </c>
      <c r="P24" s="141">
        <v>653.11</v>
      </c>
      <c r="Q24" s="143"/>
    </row>
    <row r="25" spans="1:17" s="134" customFormat="1" ht="21.75" customHeight="1">
      <c r="A25" s="135">
        <v>1999</v>
      </c>
      <c r="B25" s="136">
        <v>20304</v>
      </c>
      <c r="C25" s="128">
        <f t="shared" si="0"/>
        <v>54961</v>
      </c>
      <c r="D25" s="128">
        <f t="shared" si="0"/>
        <v>27846</v>
      </c>
      <c r="E25" s="128">
        <f t="shared" si="0"/>
        <v>27115</v>
      </c>
      <c r="F25" s="137">
        <f t="shared" ref="F25:F31" si="2">SUM(G25:H25)</f>
        <v>54953</v>
      </c>
      <c r="G25" s="137">
        <v>27843</v>
      </c>
      <c r="H25" s="137">
        <v>27110</v>
      </c>
      <c r="I25" s="137">
        <v>8</v>
      </c>
      <c r="J25" s="137">
        <v>3</v>
      </c>
      <c r="K25" s="137">
        <v>5</v>
      </c>
      <c r="L25" s="138">
        <v>-2.9</v>
      </c>
      <c r="M25" s="139">
        <v>2.7069050433412136</v>
      </c>
      <c r="N25" s="140">
        <v>8728</v>
      </c>
      <c r="O25" s="142">
        <f t="shared" si="1"/>
        <v>84.150169185307675</v>
      </c>
      <c r="P25" s="141">
        <v>653.13</v>
      </c>
      <c r="Q25" s="143"/>
    </row>
    <row r="26" spans="1:17" s="134" customFormat="1" ht="21.75" customHeight="1">
      <c r="A26" s="135">
        <v>2000</v>
      </c>
      <c r="B26" s="136">
        <v>20292</v>
      </c>
      <c r="C26" s="128">
        <f t="shared" si="0"/>
        <v>53164</v>
      </c>
      <c r="D26" s="128">
        <f t="shared" si="0"/>
        <v>26905</v>
      </c>
      <c r="E26" s="128">
        <f t="shared" si="0"/>
        <v>26259</v>
      </c>
      <c r="F26" s="137">
        <f t="shared" si="2"/>
        <v>53150</v>
      </c>
      <c r="G26" s="137">
        <v>26898</v>
      </c>
      <c r="H26" s="137">
        <v>26252</v>
      </c>
      <c r="I26" s="137">
        <v>14</v>
      </c>
      <c r="J26" s="137">
        <v>7</v>
      </c>
      <c r="K26" s="137">
        <v>7</v>
      </c>
      <c r="L26" s="138">
        <v>-3.2</v>
      </c>
      <c r="M26" s="139">
        <v>2.6199487482751822</v>
      </c>
      <c r="N26" s="140">
        <v>9127</v>
      </c>
      <c r="O26" s="142">
        <f t="shared" si="1"/>
        <v>81.378866965666091</v>
      </c>
      <c r="P26" s="141">
        <v>653.29</v>
      </c>
      <c r="Q26" s="143"/>
    </row>
    <row r="27" spans="1:17" s="134" customFormat="1" ht="21.75" customHeight="1">
      <c r="A27" s="135">
        <v>2001</v>
      </c>
      <c r="B27" s="136">
        <v>20240</v>
      </c>
      <c r="C27" s="128">
        <f t="shared" si="0"/>
        <v>51351</v>
      </c>
      <c r="D27" s="128">
        <f t="shared" si="0"/>
        <v>25970</v>
      </c>
      <c r="E27" s="128">
        <f t="shared" si="0"/>
        <v>25381</v>
      </c>
      <c r="F27" s="137">
        <f t="shared" si="2"/>
        <v>51342</v>
      </c>
      <c r="G27" s="137">
        <v>25966</v>
      </c>
      <c r="H27" s="137">
        <v>25376</v>
      </c>
      <c r="I27" s="137">
        <v>9</v>
      </c>
      <c r="J27" s="137">
        <v>4</v>
      </c>
      <c r="K27" s="137">
        <v>5</v>
      </c>
      <c r="L27" s="138">
        <v>-3.4</v>
      </c>
      <c r="M27" s="139">
        <v>2.5375988142292489</v>
      </c>
      <c r="N27" s="140">
        <v>9481</v>
      </c>
      <c r="O27" s="142">
        <f t="shared" si="1"/>
        <v>78.524352014680019</v>
      </c>
      <c r="P27" s="141">
        <v>653.95000000000005</v>
      </c>
      <c r="Q27" s="143"/>
    </row>
    <row r="28" spans="1:17" s="134" customFormat="1" ht="21.75" customHeight="1">
      <c r="A28" s="135">
        <v>2002</v>
      </c>
      <c r="B28" s="136">
        <v>20257</v>
      </c>
      <c r="C28" s="128">
        <f t="shared" si="0"/>
        <v>49733</v>
      </c>
      <c r="D28" s="128">
        <f t="shared" si="0"/>
        <v>25129</v>
      </c>
      <c r="E28" s="128">
        <f t="shared" si="0"/>
        <v>24604</v>
      </c>
      <c r="F28" s="137">
        <f t="shared" si="2"/>
        <v>49704</v>
      </c>
      <c r="G28" s="137">
        <v>25124</v>
      </c>
      <c r="H28" s="137">
        <v>24580</v>
      </c>
      <c r="I28" s="137">
        <v>29</v>
      </c>
      <c r="J28" s="137">
        <v>5</v>
      </c>
      <c r="K28" s="137">
        <v>24</v>
      </c>
      <c r="L28" s="138">
        <v>-3.1</v>
      </c>
      <c r="M28" s="139">
        <v>2.4551019400700991</v>
      </c>
      <c r="N28" s="140">
        <v>10043</v>
      </c>
      <c r="O28" s="142">
        <f t="shared" si="1"/>
        <v>76.043179767893463</v>
      </c>
      <c r="P28" s="141">
        <v>654.01</v>
      </c>
      <c r="Q28" s="143" t="s">
        <v>118</v>
      </c>
    </row>
    <row r="29" spans="1:17" s="144" customFormat="1" ht="21.75" customHeight="1">
      <c r="A29" s="135">
        <v>2003</v>
      </c>
      <c r="B29" s="136">
        <v>20849</v>
      </c>
      <c r="C29" s="128">
        <f t="shared" si="0"/>
        <v>50769</v>
      </c>
      <c r="D29" s="128">
        <f t="shared" si="0"/>
        <v>25521</v>
      </c>
      <c r="E29" s="128">
        <f t="shared" si="0"/>
        <v>25248</v>
      </c>
      <c r="F29" s="137">
        <f t="shared" si="2"/>
        <v>50726</v>
      </c>
      <c r="G29" s="137">
        <v>25515</v>
      </c>
      <c r="H29" s="137">
        <v>25211</v>
      </c>
      <c r="I29" s="137">
        <v>43</v>
      </c>
      <c r="J29" s="137">
        <v>6</v>
      </c>
      <c r="K29" s="137">
        <v>37</v>
      </c>
      <c r="L29" s="138">
        <v>2.1</v>
      </c>
      <c r="M29" s="139">
        <v>2.4350808192239435</v>
      </c>
      <c r="N29" s="140">
        <v>10558</v>
      </c>
      <c r="O29" s="142">
        <f t="shared" si="1"/>
        <v>77.609453344747465</v>
      </c>
      <c r="P29" s="141">
        <v>654.16</v>
      </c>
    </row>
    <row r="30" spans="1:17" s="144" customFormat="1" ht="21.75" customHeight="1">
      <c r="A30" s="135">
        <v>2004</v>
      </c>
      <c r="B30" s="136">
        <v>20460</v>
      </c>
      <c r="C30" s="128">
        <f t="shared" si="0"/>
        <v>47646</v>
      </c>
      <c r="D30" s="128">
        <f t="shared" si="0"/>
        <v>24149</v>
      </c>
      <c r="E30" s="128">
        <f t="shared" si="0"/>
        <v>23497</v>
      </c>
      <c r="F30" s="137">
        <f t="shared" si="2"/>
        <v>47591</v>
      </c>
      <c r="G30" s="137">
        <v>24137</v>
      </c>
      <c r="H30" s="137">
        <v>23454</v>
      </c>
      <c r="I30" s="137">
        <v>55</v>
      </c>
      <c r="J30" s="137">
        <v>12</v>
      </c>
      <c r="K30" s="137">
        <v>43</v>
      </c>
      <c r="L30" s="138">
        <v>-6.2</v>
      </c>
      <c r="M30" s="139">
        <v>2.2999999999999998</v>
      </c>
      <c r="N30" s="140">
        <v>11002</v>
      </c>
      <c r="O30" s="142">
        <f t="shared" si="1"/>
        <v>72.815355931167275</v>
      </c>
      <c r="P30" s="141">
        <v>654.34</v>
      </c>
    </row>
    <row r="31" spans="1:17" s="144" customFormat="1" ht="21.75" customHeight="1">
      <c r="A31" s="135">
        <v>2005</v>
      </c>
      <c r="B31" s="136">
        <v>20646</v>
      </c>
      <c r="C31" s="137">
        <f t="shared" si="0"/>
        <v>46519</v>
      </c>
      <c r="D31" s="137">
        <f t="shared" si="0"/>
        <v>23677</v>
      </c>
      <c r="E31" s="137">
        <f t="shared" si="0"/>
        <v>22842</v>
      </c>
      <c r="F31" s="137">
        <f t="shared" si="2"/>
        <v>46451</v>
      </c>
      <c r="G31" s="137">
        <v>23664</v>
      </c>
      <c r="H31" s="137">
        <v>22787</v>
      </c>
      <c r="I31" s="137">
        <v>68</v>
      </c>
      <c r="J31" s="137">
        <v>13</v>
      </c>
      <c r="K31" s="137">
        <v>55</v>
      </c>
      <c r="L31" s="139">
        <v>-2.5</v>
      </c>
      <c r="M31" s="139">
        <v>2.2000000000000002</v>
      </c>
      <c r="N31" s="137">
        <v>11420</v>
      </c>
      <c r="O31" s="142">
        <f t="shared" si="1"/>
        <v>71.110397749854783</v>
      </c>
      <c r="P31" s="141">
        <v>654.17999999999995</v>
      </c>
    </row>
    <row r="32" spans="1:17" s="144" customFormat="1" ht="21.75" customHeight="1">
      <c r="A32" s="135">
        <v>2006</v>
      </c>
      <c r="B32" s="136">
        <v>21297</v>
      </c>
      <c r="C32" s="137">
        <v>46823</v>
      </c>
      <c r="D32" s="137">
        <v>23889</v>
      </c>
      <c r="E32" s="137">
        <v>22934</v>
      </c>
      <c r="F32" s="137">
        <v>46714</v>
      </c>
      <c r="G32" s="137">
        <v>23870</v>
      </c>
      <c r="H32" s="137">
        <v>22844</v>
      </c>
      <c r="I32" s="137">
        <v>109</v>
      </c>
      <c r="J32" s="137">
        <v>19</v>
      </c>
      <c r="K32" s="137">
        <v>90</v>
      </c>
      <c r="L32" s="139">
        <v>0.6</v>
      </c>
      <c r="M32" s="139">
        <v>2.2000000000000002</v>
      </c>
      <c r="N32" s="137">
        <v>11929</v>
      </c>
      <c r="O32" s="142">
        <f t="shared" si="1"/>
        <v>71.549945752662708</v>
      </c>
      <c r="P32" s="141">
        <v>654.41</v>
      </c>
    </row>
    <row r="33" spans="1:18" s="144" customFormat="1" ht="21.75" customHeight="1">
      <c r="A33" s="135">
        <v>2007</v>
      </c>
      <c r="B33" s="136">
        <v>21363</v>
      </c>
      <c r="C33" s="137">
        <v>46137</v>
      </c>
      <c r="D33" s="137">
        <v>23592</v>
      </c>
      <c r="E33" s="137">
        <v>22545</v>
      </c>
      <c r="F33" s="137">
        <v>45968</v>
      </c>
      <c r="G33" s="137">
        <v>23555</v>
      </c>
      <c r="H33" s="137">
        <v>22413</v>
      </c>
      <c r="I33" s="137">
        <v>169</v>
      </c>
      <c r="J33" s="137">
        <v>37</v>
      </c>
      <c r="K33" s="137">
        <v>132</v>
      </c>
      <c r="L33" s="139">
        <v>-1.5</v>
      </c>
      <c r="M33" s="139">
        <v>2.2000000000000002</v>
      </c>
      <c r="N33" s="137">
        <v>12445</v>
      </c>
      <c r="O33" s="142">
        <v>70.47</v>
      </c>
      <c r="P33" s="141">
        <v>654.66</v>
      </c>
    </row>
    <row r="34" spans="1:18" s="144" customFormat="1" ht="21.75" customHeight="1">
      <c r="A34" s="135">
        <v>2008</v>
      </c>
      <c r="B34" s="136">
        <v>21686</v>
      </c>
      <c r="C34" s="137">
        <v>45995</v>
      </c>
      <c r="D34" s="137">
        <v>23615</v>
      </c>
      <c r="E34" s="137">
        <v>22380</v>
      </c>
      <c r="F34" s="137">
        <v>45718</v>
      </c>
      <c r="G34" s="137">
        <v>23520</v>
      </c>
      <c r="H34" s="137">
        <v>22198</v>
      </c>
      <c r="I34" s="137">
        <v>277</v>
      </c>
      <c r="J34" s="137">
        <v>95</v>
      </c>
      <c r="K34" s="137">
        <v>182</v>
      </c>
      <c r="L34" s="139">
        <v>-0.3</v>
      </c>
      <c r="M34" s="139">
        <v>2.1</v>
      </c>
      <c r="N34" s="137">
        <v>12607</v>
      </c>
      <c r="O34" s="142">
        <v>70.25</v>
      </c>
      <c r="P34" s="141">
        <v>645.75</v>
      </c>
    </row>
    <row r="35" spans="1:18" s="144" customFormat="1" ht="21.75" customHeight="1">
      <c r="A35" s="135">
        <v>2009</v>
      </c>
      <c r="B35" s="136">
        <v>21879</v>
      </c>
      <c r="C35" s="137">
        <v>45687</v>
      </c>
      <c r="D35" s="137">
        <v>23547</v>
      </c>
      <c r="E35" s="137">
        <v>22140</v>
      </c>
      <c r="F35" s="137">
        <v>45294</v>
      </c>
      <c r="G35" s="137">
        <v>23367</v>
      </c>
      <c r="H35" s="137">
        <v>21927</v>
      </c>
      <c r="I35" s="137">
        <v>393</v>
      </c>
      <c r="J35" s="137">
        <v>180</v>
      </c>
      <c r="K35" s="137">
        <v>213</v>
      </c>
      <c r="L35" s="139">
        <v>-0.7</v>
      </c>
      <c r="M35" s="139">
        <v>2.1</v>
      </c>
      <c r="N35" s="137">
        <v>12655</v>
      </c>
      <c r="O35" s="142">
        <v>69.8</v>
      </c>
      <c r="P35" s="141">
        <v>654.84</v>
      </c>
    </row>
    <row r="36" spans="1:18" s="144" customFormat="1" ht="21.75" customHeight="1">
      <c r="A36" s="145">
        <v>2010</v>
      </c>
      <c r="B36" s="146">
        <v>22374</v>
      </c>
      <c r="C36" s="147">
        <v>45836</v>
      </c>
      <c r="D36" s="147">
        <v>23711</v>
      </c>
      <c r="E36" s="147">
        <v>22125</v>
      </c>
      <c r="F36" s="147">
        <v>45428</v>
      </c>
      <c r="G36" s="147">
        <v>23538</v>
      </c>
      <c r="H36" s="147">
        <v>21890</v>
      </c>
      <c r="I36" s="147">
        <v>408</v>
      </c>
      <c r="J36" s="147">
        <v>173</v>
      </c>
      <c r="K36" s="147">
        <v>235</v>
      </c>
      <c r="L36" s="148">
        <v>0.3</v>
      </c>
      <c r="M36" s="149">
        <v>2</v>
      </c>
      <c r="N36" s="147">
        <v>13451</v>
      </c>
      <c r="O36" s="150">
        <v>69.5</v>
      </c>
      <c r="P36" s="151">
        <v>655.27</v>
      </c>
    </row>
    <row r="37" spans="1:18" s="144" customFormat="1" ht="21.75" customHeight="1">
      <c r="A37" s="152">
        <v>2011</v>
      </c>
      <c r="B37" s="153">
        <v>22105</v>
      </c>
      <c r="C37" s="154">
        <v>44753</v>
      </c>
      <c r="D37" s="154">
        <v>23237</v>
      </c>
      <c r="E37" s="154">
        <v>21516</v>
      </c>
      <c r="F37" s="154">
        <v>44355</v>
      </c>
      <c r="G37" s="154">
        <v>23070</v>
      </c>
      <c r="H37" s="154">
        <v>21285</v>
      </c>
      <c r="I37" s="154">
        <v>398</v>
      </c>
      <c r="J37" s="154">
        <v>167</v>
      </c>
      <c r="K37" s="154">
        <v>231</v>
      </c>
      <c r="L37" s="155">
        <v>-2.4</v>
      </c>
      <c r="M37" s="156">
        <v>2</v>
      </c>
      <c r="N37" s="154">
        <v>13844</v>
      </c>
      <c r="O37" s="157">
        <v>68.3</v>
      </c>
      <c r="P37" s="158">
        <v>655.45</v>
      </c>
    </row>
    <row r="38" spans="1:18" s="144" customFormat="1" ht="21.75" customHeight="1">
      <c r="A38" s="159">
        <v>2012</v>
      </c>
      <c r="B38" s="160">
        <v>22059</v>
      </c>
      <c r="C38" s="161">
        <f t="shared" ref="C38:E38" si="3">F38+I38</f>
        <v>44280</v>
      </c>
      <c r="D38" s="161">
        <f t="shared" si="3"/>
        <v>23022</v>
      </c>
      <c r="E38" s="161">
        <f t="shared" si="3"/>
        <v>21258</v>
      </c>
      <c r="F38" s="161">
        <f>SUM(G38:H38)</f>
        <v>43898</v>
      </c>
      <c r="G38" s="161">
        <v>22869</v>
      </c>
      <c r="H38" s="161">
        <v>21029</v>
      </c>
      <c r="I38" s="161">
        <f>SUM(J38:K38)</f>
        <v>382</v>
      </c>
      <c r="J38" s="161">
        <v>153</v>
      </c>
      <c r="K38" s="161">
        <v>229</v>
      </c>
      <c r="L38" s="162">
        <v>-1.1000000000000001</v>
      </c>
      <c r="M38" s="163">
        <v>2</v>
      </c>
      <c r="N38" s="161">
        <v>13288</v>
      </c>
      <c r="O38" s="164">
        <f>C38/P38</f>
        <v>67.553548544578021</v>
      </c>
      <c r="P38" s="165">
        <v>655.48</v>
      </c>
    </row>
    <row r="39" spans="1:18" s="144" customFormat="1" ht="21.75" customHeight="1">
      <c r="A39" s="159">
        <v>2013</v>
      </c>
      <c r="B39" s="160">
        <v>22272</v>
      </c>
      <c r="C39" s="161">
        <v>44674</v>
      </c>
      <c r="D39" s="161">
        <v>23405</v>
      </c>
      <c r="E39" s="161">
        <v>21269</v>
      </c>
      <c r="F39" s="161">
        <v>44162</v>
      </c>
      <c r="G39" s="161">
        <v>23145</v>
      </c>
      <c r="H39" s="161">
        <v>21017</v>
      </c>
      <c r="I39" s="161">
        <v>512</v>
      </c>
      <c r="J39" s="161">
        <v>260</v>
      </c>
      <c r="K39" s="161">
        <v>252</v>
      </c>
      <c r="L39" s="162">
        <v>0.8</v>
      </c>
      <c r="M39" s="163">
        <v>2</v>
      </c>
      <c r="N39" s="161">
        <v>13438</v>
      </c>
      <c r="O39" s="164">
        <v>68.14</v>
      </c>
      <c r="P39" s="165">
        <v>655.66</v>
      </c>
    </row>
    <row r="40" spans="1:18" s="144" customFormat="1" ht="21.75" customHeight="1">
      <c r="A40" s="152">
        <v>2014</v>
      </c>
      <c r="B40" s="153">
        <v>22192</v>
      </c>
      <c r="C40" s="154">
        <v>44378</v>
      </c>
      <c r="D40" s="154">
        <v>23343</v>
      </c>
      <c r="E40" s="154">
        <v>21035</v>
      </c>
      <c r="F40" s="154">
        <v>43747</v>
      </c>
      <c r="G40" s="154">
        <v>22969</v>
      </c>
      <c r="H40" s="154">
        <v>20778</v>
      </c>
      <c r="I40" s="154">
        <v>631</v>
      </c>
      <c r="J40" s="154">
        <v>374</v>
      </c>
      <c r="K40" s="154">
        <v>257</v>
      </c>
      <c r="L40" s="155">
        <v>-0.7</v>
      </c>
      <c r="M40" s="156">
        <v>2</v>
      </c>
      <c r="N40" s="154">
        <v>13627</v>
      </c>
      <c r="O40" s="157">
        <v>67.680000000000007</v>
      </c>
      <c r="P40" s="158">
        <v>655.68</v>
      </c>
    </row>
    <row r="41" spans="1:18" s="166" customFormat="1" ht="21.75" customHeight="1">
      <c r="A41" s="152">
        <v>2015</v>
      </c>
      <c r="B41" s="153">
        <v>22270</v>
      </c>
      <c r="C41" s="154">
        <v>44020</v>
      </c>
      <c r="D41" s="154">
        <v>23293</v>
      </c>
      <c r="E41" s="154">
        <v>20727</v>
      </c>
      <c r="F41" s="154">
        <v>43294</v>
      </c>
      <c r="G41" s="154">
        <v>22825</v>
      </c>
      <c r="H41" s="154">
        <v>20469</v>
      </c>
      <c r="I41" s="154">
        <v>726</v>
      </c>
      <c r="J41" s="154">
        <v>468</v>
      </c>
      <c r="K41" s="154">
        <v>258</v>
      </c>
      <c r="L41" s="155">
        <v>-0.8</v>
      </c>
      <c r="M41" s="156">
        <v>1.9</v>
      </c>
      <c r="N41" s="154">
        <v>13738</v>
      </c>
      <c r="O41" s="157">
        <v>67.12</v>
      </c>
      <c r="P41" s="158">
        <v>655.81</v>
      </c>
    </row>
    <row r="42" spans="1:18" s="166" customFormat="1" ht="21.75" customHeight="1">
      <c r="A42" s="152">
        <v>2016</v>
      </c>
      <c r="B42" s="153">
        <v>22077</v>
      </c>
      <c r="C42" s="154">
        <f>F42+I42</f>
        <v>43375</v>
      </c>
      <c r="D42" s="154">
        <f>G42+J42</f>
        <v>23033</v>
      </c>
      <c r="E42" s="154">
        <f>H42+K42</f>
        <v>20342</v>
      </c>
      <c r="F42" s="154">
        <f>SUM(G42:H42)</f>
        <v>42652</v>
      </c>
      <c r="G42" s="154">
        <v>22555</v>
      </c>
      <c r="H42" s="154">
        <v>20097</v>
      </c>
      <c r="I42" s="154">
        <f>SUM(J42:K42)</f>
        <v>723</v>
      </c>
      <c r="J42" s="154">
        <v>478</v>
      </c>
      <c r="K42" s="154">
        <v>245</v>
      </c>
      <c r="L42" s="155">
        <v>-1.5</v>
      </c>
      <c r="M42" s="156">
        <f>F42/B42</f>
        <v>1.9319653938488019</v>
      </c>
      <c r="N42" s="154">
        <v>13811</v>
      </c>
      <c r="O42" s="157">
        <f>C42/P42</f>
        <v>66.142608801732294</v>
      </c>
      <c r="P42" s="167">
        <v>655.78</v>
      </c>
      <c r="R42" s="168"/>
    </row>
    <row r="43" spans="1:18" s="166" customFormat="1" ht="21.75" customHeight="1">
      <c r="A43" s="152">
        <v>2017</v>
      </c>
      <c r="B43" s="153">
        <v>22046</v>
      </c>
      <c r="C43" s="154">
        <v>42837</v>
      </c>
      <c r="D43" s="154">
        <v>22831</v>
      </c>
      <c r="E43" s="154">
        <v>20006</v>
      </c>
      <c r="F43" s="154">
        <v>42070</v>
      </c>
      <c r="G43" s="154">
        <v>22301</v>
      </c>
      <c r="H43" s="154">
        <v>19769</v>
      </c>
      <c r="I43" s="154">
        <v>767</v>
      </c>
      <c r="J43" s="154">
        <v>530</v>
      </c>
      <c r="K43" s="154">
        <v>237</v>
      </c>
      <c r="L43" s="155">
        <f>((F43-F42)/F42)*100</f>
        <v>-1.3645315577229673</v>
      </c>
      <c r="M43" s="156">
        <v>1.9082826816656082</v>
      </c>
      <c r="N43" s="154">
        <v>14024</v>
      </c>
      <c r="O43" s="157">
        <v>65.308269301134288</v>
      </c>
      <c r="P43" s="167">
        <v>655.92</v>
      </c>
      <c r="R43" s="168"/>
    </row>
    <row r="44" spans="1:18" s="166" customFormat="1" ht="21.75" customHeight="1">
      <c r="A44" s="152">
        <v>2018</v>
      </c>
      <c r="B44" s="153">
        <v>21883</v>
      </c>
      <c r="C44" s="154">
        <v>42036</v>
      </c>
      <c r="D44" s="154">
        <v>22465</v>
      </c>
      <c r="E44" s="154">
        <v>19571</v>
      </c>
      <c r="F44" s="154">
        <v>41263</v>
      </c>
      <c r="G44" s="154">
        <v>21915</v>
      </c>
      <c r="H44" s="154">
        <v>19348</v>
      </c>
      <c r="I44" s="154">
        <v>773</v>
      </c>
      <c r="J44" s="154">
        <v>550</v>
      </c>
      <c r="K44" s="154">
        <v>223</v>
      </c>
      <c r="L44" s="155">
        <f t="shared" ref="L44:L45" si="4">((F44-F43)/F43)*100</f>
        <v>-1.9182315188970764</v>
      </c>
      <c r="M44" s="156">
        <v>1.8856189736325002</v>
      </c>
      <c r="N44" s="154">
        <v>13958</v>
      </c>
      <c r="O44" s="157">
        <v>64.10760854646108</v>
      </c>
      <c r="P44" s="167">
        <v>655.71</v>
      </c>
      <c r="R44" s="168"/>
    </row>
    <row r="45" spans="1:18" s="166" customFormat="1" ht="21.75" customHeight="1">
      <c r="A45" s="159">
        <v>2019</v>
      </c>
      <c r="B45" s="169">
        <v>21736</v>
      </c>
      <c r="C45" s="170">
        <v>41102</v>
      </c>
      <c r="D45" s="170">
        <v>22001</v>
      </c>
      <c r="E45" s="170">
        <v>19101</v>
      </c>
      <c r="F45" s="170">
        <v>40274</v>
      </c>
      <c r="G45" s="170">
        <v>21402</v>
      </c>
      <c r="H45" s="170">
        <v>18872</v>
      </c>
      <c r="I45" s="170">
        <v>828</v>
      </c>
      <c r="J45" s="170">
        <v>599</v>
      </c>
      <c r="K45" s="170">
        <v>229</v>
      </c>
      <c r="L45" s="163">
        <f t="shared" si="4"/>
        <v>-2.3968203959964134</v>
      </c>
      <c r="M45" s="171">
        <v>1.8528708133971292</v>
      </c>
      <c r="N45" s="170">
        <v>14072</v>
      </c>
      <c r="O45" s="172">
        <v>62.694671974862338</v>
      </c>
      <c r="P45" s="173">
        <v>655.59</v>
      </c>
      <c r="Q45" s="168"/>
      <c r="R45" s="168"/>
    </row>
    <row r="46" spans="1:18" s="166" customFormat="1" ht="21.75" customHeight="1">
      <c r="A46" s="152">
        <v>2020</v>
      </c>
      <c r="B46" s="174">
        <v>21827</v>
      </c>
      <c r="C46" s="154">
        <v>39702</v>
      </c>
      <c r="D46" s="154">
        <v>21321</v>
      </c>
      <c r="E46" s="154">
        <v>18381</v>
      </c>
      <c r="F46" s="154">
        <v>38938</v>
      </c>
      <c r="G46" s="154">
        <v>20769</v>
      </c>
      <c r="H46" s="154">
        <v>18169</v>
      </c>
      <c r="I46" s="154">
        <v>764</v>
      </c>
      <c r="J46" s="154">
        <v>552</v>
      </c>
      <c r="K46" s="154">
        <v>212</v>
      </c>
      <c r="L46" s="155">
        <v>-3.3172766549138402</v>
      </c>
      <c r="M46" s="156">
        <v>1.783937325331012</v>
      </c>
      <c r="N46" s="154">
        <v>14291</v>
      </c>
      <c r="O46" s="157">
        <v>60.561038485592682</v>
      </c>
      <c r="P46" s="167">
        <v>655.57</v>
      </c>
      <c r="Q46" s="168"/>
      <c r="R46" s="168"/>
    </row>
    <row r="47" spans="1:18" s="166" customFormat="1" ht="21.75" customHeight="1">
      <c r="A47" s="152">
        <v>2021</v>
      </c>
      <c r="B47" s="153">
        <v>21843</v>
      </c>
      <c r="C47" s="154">
        <v>38951</v>
      </c>
      <c r="D47" s="154">
        <v>20987</v>
      </c>
      <c r="E47" s="154">
        <v>17964</v>
      </c>
      <c r="F47" s="154">
        <v>38217</v>
      </c>
      <c r="G47" s="154">
        <v>20455</v>
      </c>
      <c r="H47" s="154">
        <v>17762</v>
      </c>
      <c r="I47" s="154">
        <v>734</v>
      </c>
      <c r="J47" s="154">
        <v>532</v>
      </c>
      <c r="K47" s="154">
        <v>202</v>
      </c>
      <c r="L47" s="156">
        <v>-1.9</v>
      </c>
      <c r="M47" s="156">
        <v>1.7</v>
      </c>
      <c r="N47" s="154">
        <v>14411</v>
      </c>
      <c r="O47" s="157">
        <v>59.41</v>
      </c>
      <c r="P47" s="167">
        <v>655.62</v>
      </c>
      <c r="Q47" s="168"/>
      <c r="R47" s="168"/>
    </row>
    <row r="48" spans="1:18" s="144" customFormat="1" ht="21.75" customHeight="1">
      <c r="A48" s="175">
        <v>2022</v>
      </c>
      <c r="B48" s="176">
        <v>21816</v>
      </c>
      <c r="C48" s="177">
        <f>SUM(D48:E48)</f>
        <v>38745</v>
      </c>
      <c r="D48" s="177">
        <v>21029</v>
      </c>
      <c r="E48" s="177">
        <v>17716</v>
      </c>
      <c r="F48" s="177">
        <f>SUM(G48:H48)</f>
        <v>37858</v>
      </c>
      <c r="G48" s="177">
        <v>20346</v>
      </c>
      <c r="H48" s="177">
        <v>17512</v>
      </c>
      <c r="I48" s="177">
        <f>SUM(J48:K48)</f>
        <v>887</v>
      </c>
      <c r="J48" s="177">
        <v>683</v>
      </c>
      <c r="K48" s="177">
        <v>204</v>
      </c>
      <c r="L48" s="178">
        <f>((C48-C46)/C46)*100</f>
        <v>-2.4104579114402296</v>
      </c>
      <c r="M48" s="179">
        <f>F48/B48</f>
        <v>1.7353318665199853</v>
      </c>
      <c r="N48" s="177">
        <v>14655</v>
      </c>
      <c r="O48" s="180">
        <f>C48/P48</f>
        <v>59.082314190734699</v>
      </c>
      <c r="P48" s="181">
        <v>655.78</v>
      </c>
      <c r="Q48" s="166"/>
      <c r="R48" s="182"/>
    </row>
    <row r="49" spans="1:16" s="3" customFormat="1" ht="16.5" customHeight="1">
      <c r="A49" s="35" t="s">
        <v>119</v>
      </c>
      <c r="L49" s="183"/>
      <c r="M49" s="183"/>
      <c r="N49" s="183"/>
      <c r="O49" s="183"/>
      <c r="P49" s="184" t="s">
        <v>120</v>
      </c>
    </row>
    <row r="50" spans="1:16" ht="16.5" customHeight="1">
      <c r="A50" s="3" t="s">
        <v>121</v>
      </c>
    </row>
    <row r="52" spans="1:16">
      <c r="G52" s="185"/>
    </row>
    <row r="53" spans="1:16">
      <c r="I53" s="1" t="s">
        <v>122</v>
      </c>
    </row>
  </sheetData>
  <mergeCells count="19">
    <mergeCell ref="H7:H8"/>
    <mergeCell ref="J7:J8"/>
    <mergeCell ref="K7:K8"/>
    <mergeCell ref="A2:P2"/>
    <mergeCell ref="A3:E3"/>
    <mergeCell ref="A5:A8"/>
    <mergeCell ref="B5:B8"/>
    <mergeCell ref="C5:K5"/>
    <mergeCell ref="L5:L8"/>
    <mergeCell ref="M5:M8"/>
    <mergeCell ref="N5:N8"/>
    <mergeCell ref="O5:P6"/>
    <mergeCell ref="F6:H6"/>
    <mergeCell ref="O7:O8"/>
    <mergeCell ref="P7:P8"/>
    <mergeCell ref="I6:K6"/>
    <mergeCell ref="D7:D8"/>
    <mergeCell ref="E7:E8"/>
    <mergeCell ref="G7:G8"/>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L14"/>
  <sheetViews>
    <sheetView workbookViewId="0">
      <selection activeCell="I31" sqref="I31"/>
    </sheetView>
  </sheetViews>
  <sheetFormatPr defaultRowHeight="13.5"/>
  <cols>
    <col min="1" max="1" width="9" style="408"/>
    <col min="2" max="5" width="21.375" style="408" customWidth="1"/>
    <col min="6" max="16384" width="9" style="408"/>
  </cols>
  <sheetData>
    <row r="2" spans="1:12" s="416" customFormat="1" ht="14.25">
      <c r="A2" s="645" t="s">
        <v>617</v>
      </c>
      <c r="B2" s="645"/>
      <c r="C2" s="645"/>
    </row>
    <row r="3" spans="1:12" s="416" customFormat="1">
      <c r="A3" s="437" t="s">
        <v>618</v>
      </c>
      <c r="E3" s="438" t="s">
        <v>619</v>
      </c>
    </row>
    <row r="4" spans="1:12" s="410" customFormat="1" ht="36">
      <c r="A4" s="527" t="s">
        <v>642</v>
      </c>
      <c r="B4" s="528" t="s">
        <v>643</v>
      </c>
      <c r="C4" s="528" t="s">
        <v>644</v>
      </c>
      <c r="D4" s="528" t="s">
        <v>645</v>
      </c>
      <c r="E4" s="528" t="s">
        <v>646</v>
      </c>
    </row>
    <row r="5" spans="1:12" s="410" customFormat="1" ht="31.5" customHeight="1">
      <c r="A5" s="360">
        <v>2017</v>
      </c>
      <c r="B5" s="439">
        <v>154</v>
      </c>
      <c r="C5" s="440">
        <v>13</v>
      </c>
      <c r="D5" s="440">
        <v>113</v>
      </c>
      <c r="E5" s="441">
        <v>1</v>
      </c>
    </row>
    <row r="6" spans="1:12" s="410" customFormat="1" ht="31.5" customHeight="1">
      <c r="A6" s="360">
        <v>2018</v>
      </c>
      <c r="B6" s="439">
        <v>150</v>
      </c>
      <c r="C6" s="440">
        <v>23</v>
      </c>
      <c r="D6" s="440">
        <v>117</v>
      </c>
      <c r="E6" s="441">
        <v>1</v>
      </c>
    </row>
    <row r="7" spans="1:12" s="410" customFormat="1" ht="31.5" customHeight="1">
      <c r="A7" s="360">
        <v>2019</v>
      </c>
      <c r="B7" s="442">
        <v>148</v>
      </c>
      <c r="C7" s="443">
        <v>18</v>
      </c>
      <c r="D7" s="443">
        <v>104</v>
      </c>
      <c r="E7" s="444">
        <v>1</v>
      </c>
    </row>
    <row r="8" spans="1:12" s="410" customFormat="1" ht="31.5" customHeight="1">
      <c r="A8" s="360">
        <v>2020</v>
      </c>
      <c r="B8" s="442">
        <v>126</v>
      </c>
      <c r="C8" s="443">
        <v>18</v>
      </c>
      <c r="D8" s="443">
        <v>76</v>
      </c>
      <c r="E8" s="444">
        <v>0</v>
      </c>
    </row>
    <row r="9" spans="1:12" s="410" customFormat="1" ht="31.5" customHeight="1">
      <c r="A9" s="360">
        <v>2021</v>
      </c>
      <c r="B9" s="442">
        <v>114</v>
      </c>
      <c r="C9" s="443">
        <v>6</v>
      </c>
      <c r="D9" s="443">
        <v>72</v>
      </c>
      <c r="E9" s="444">
        <v>1</v>
      </c>
    </row>
    <row r="10" spans="1:12" s="416" customFormat="1" ht="31.5" customHeight="1">
      <c r="A10" s="445">
        <v>2022</v>
      </c>
      <c r="B10" s="446">
        <v>112</v>
      </c>
      <c r="C10" s="447">
        <v>20</v>
      </c>
      <c r="D10" s="447">
        <v>76</v>
      </c>
      <c r="E10" s="448">
        <v>1</v>
      </c>
      <c r="F10" s="410"/>
      <c r="G10" s="410"/>
      <c r="H10" s="410"/>
      <c r="L10" s="449"/>
    </row>
    <row r="11" spans="1:12" s="416" customFormat="1" ht="15" customHeight="1">
      <c r="A11" s="437" t="s">
        <v>620</v>
      </c>
      <c r="B11" s="410"/>
      <c r="C11" s="410"/>
      <c r="D11" s="410"/>
      <c r="E11" s="438" t="s">
        <v>15</v>
      </c>
      <c r="F11" s="410"/>
      <c r="G11" s="450"/>
      <c r="H11" s="410"/>
    </row>
    <row r="12" spans="1:12" s="416" customFormat="1" ht="15" customHeight="1">
      <c r="A12" s="451" t="s">
        <v>621</v>
      </c>
      <c r="B12" s="410"/>
      <c r="C12" s="410"/>
      <c r="D12" s="410"/>
      <c r="E12" s="410"/>
      <c r="F12" s="410"/>
      <c r="G12" s="410"/>
      <c r="H12" s="410"/>
    </row>
    <row r="13" spans="1:12" s="452" customFormat="1" ht="15" customHeight="1">
      <c r="A13" s="646" t="s">
        <v>622</v>
      </c>
      <c r="B13" s="646"/>
      <c r="C13" s="646"/>
      <c r="D13" s="646"/>
      <c r="E13" s="646"/>
    </row>
    <row r="14" spans="1:12" ht="15" customHeight="1">
      <c r="A14" s="452" t="s">
        <v>623</v>
      </c>
      <c r="B14" s="452"/>
      <c r="C14" s="452"/>
      <c r="D14" s="452"/>
      <c r="E14" s="452"/>
    </row>
  </sheetData>
  <mergeCells count="2">
    <mergeCell ref="A2:C2"/>
    <mergeCell ref="A13:E13"/>
  </mergeCells>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G15"/>
  <sheetViews>
    <sheetView workbookViewId="0">
      <selection activeCell="L12" sqref="L12"/>
    </sheetView>
  </sheetViews>
  <sheetFormatPr defaultRowHeight="13.5"/>
  <cols>
    <col min="1" max="1" width="8.75" style="408" customWidth="1"/>
    <col min="2" max="2" width="10.125" style="408" customWidth="1"/>
    <col min="3" max="3" width="8.75" style="408" customWidth="1"/>
    <col min="4" max="4" width="14.5" style="408" customWidth="1"/>
    <col min="5" max="5" width="15.125" style="408" customWidth="1"/>
    <col min="6" max="6" width="21.125" style="408" customWidth="1"/>
    <col min="7" max="7" width="17.625" style="408" customWidth="1"/>
    <col min="8" max="16384" width="9" style="408"/>
  </cols>
  <sheetData>
    <row r="2" spans="1:7" s="416" customFormat="1" ht="19.5" customHeight="1">
      <c r="A2" s="453" t="s">
        <v>624</v>
      </c>
      <c r="B2" s="453"/>
      <c r="C2" s="453"/>
      <c r="D2" s="453"/>
      <c r="E2" s="453"/>
    </row>
    <row r="3" spans="1:7" s="416" customFormat="1" ht="19.5" customHeight="1">
      <c r="A3" s="437" t="s">
        <v>625</v>
      </c>
      <c r="G3" s="454" t="s">
        <v>626</v>
      </c>
    </row>
    <row r="4" spans="1:7" s="410" customFormat="1" ht="22.5" customHeight="1">
      <c r="A4" s="647" t="s">
        <v>600</v>
      </c>
      <c r="B4" s="649" t="s">
        <v>627</v>
      </c>
      <c r="C4" s="455" t="s">
        <v>628</v>
      </c>
      <c r="D4" s="456" t="s">
        <v>629</v>
      </c>
      <c r="E4" s="456" t="s">
        <v>630</v>
      </c>
      <c r="F4" s="455" t="s">
        <v>631</v>
      </c>
      <c r="G4" s="457" t="s">
        <v>632</v>
      </c>
    </row>
    <row r="5" spans="1:7" s="410" customFormat="1" ht="22.5" customHeight="1">
      <c r="A5" s="648"/>
      <c r="B5" s="650"/>
      <c r="C5" s="458" t="s">
        <v>633</v>
      </c>
      <c r="D5" s="458" t="s">
        <v>634</v>
      </c>
      <c r="E5" s="458" t="s">
        <v>635</v>
      </c>
      <c r="F5" s="458" t="s">
        <v>636</v>
      </c>
      <c r="G5" s="436" t="s">
        <v>637</v>
      </c>
    </row>
    <row r="6" spans="1:7" s="410" customFormat="1" ht="22.5" customHeight="1">
      <c r="A6" s="459">
        <v>2018</v>
      </c>
      <c r="B6" s="460">
        <v>281</v>
      </c>
      <c r="C6" s="461">
        <f>SUM(D6:G6)</f>
        <v>313</v>
      </c>
      <c r="D6" s="462">
        <v>17</v>
      </c>
      <c r="E6" s="463">
        <v>15</v>
      </c>
      <c r="F6" s="463">
        <v>281</v>
      </c>
      <c r="G6" s="464">
        <v>0</v>
      </c>
    </row>
    <row r="7" spans="1:7" s="410" customFormat="1" ht="22.5" customHeight="1">
      <c r="A7" s="465">
        <v>2019</v>
      </c>
      <c r="B7" s="466">
        <v>288</v>
      </c>
      <c r="C7" s="467">
        <f>SUM(D7:G7)</f>
        <v>310</v>
      </c>
      <c r="D7" s="440">
        <v>12</v>
      </c>
      <c r="E7" s="468">
        <v>10</v>
      </c>
      <c r="F7" s="469">
        <v>288</v>
      </c>
      <c r="G7" s="470">
        <v>0</v>
      </c>
    </row>
    <row r="8" spans="1:7" s="410" customFormat="1" ht="22.5" customHeight="1">
      <c r="A8" s="465">
        <v>2020</v>
      </c>
      <c r="B8" s="466">
        <v>298</v>
      </c>
      <c r="C8" s="467">
        <v>326</v>
      </c>
      <c r="D8" s="440">
        <v>22</v>
      </c>
      <c r="E8" s="468">
        <v>6</v>
      </c>
      <c r="F8" s="469">
        <v>298</v>
      </c>
      <c r="G8" s="470">
        <v>0</v>
      </c>
    </row>
    <row r="9" spans="1:7" s="410" customFormat="1" ht="22.5" customHeight="1">
      <c r="A9" s="465">
        <v>2021</v>
      </c>
      <c r="B9" s="466">
        <v>304</v>
      </c>
      <c r="C9" s="467">
        <v>331</v>
      </c>
      <c r="D9" s="440">
        <v>17</v>
      </c>
      <c r="E9" s="468">
        <v>10</v>
      </c>
      <c r="F9" s="469">
        <v>304</v>
      </c>
      <c r="G9" s="470">
        <v>0</v>
      </c>
    </row>
    <row r="10" spans="1:7" s="410" customFormat="1" ht="22.5" customHeight="1">
      <c r="A10" s="471">
        <v>2022</v>
      </c>
      <c r="B10" s="472">
        <v>304</v>
      </c>
      <c r="C10" s="473">
        <v>304</v>
      </c>
      <c r="D10" s="474">
        <v>0</v>
      </c>
      <c r="E10" s="475">
        <v>168</v>
      </c>
      <c r="F10" s="476">
        <v>136</v>
      </c>
      <c r="G10" s="477">
        <v>0</v>
      </c>
    </row>
    <row r="11" spans="1:7" s="410" customFormat="1" ht="18.75" customHeight="1">
      <c r="A11" s="478" t="s">
        <v>638</v>
      </c>
      <c r="B11" s="479"/>
      <c r="C11" s="479"/>
      <c r="D11" s="479"/>
      <c r="E11" s="480"/>
      <c r="F11" s="480"/>
      <c r="G11" s="481" t="s">
        <v>639</v>
      </c>
    </row>
    <row r="12" spans="1:7" s="452" customFormat="1" ht="96" customHeight="1">
      <c r="A12" s="651" t="s">
        <v>640</v>
      </c>
      <c r="B12" s="651"/>
      <c r="C12" s="651"/>
      <c r="D12" s="651"/>
      <c r="E12" s="651"/>
      <c r="F12" s="651"/>
      <c r="G12" s="651"/>
    </row>
    <row r="13" spans="1:7" s="416" customFormat="1"/>
    <row r="14" spans="1:7" s="416" customFormat="1">
      <c r="E14" s="482"/>
    </row>
    <row r="15" spans="1:7" s="416" customFormat="1"/>
  </sheetData>
  <mergeCells count="3">
    <mergeCell ref="A4:A5"/>
    <mergeCell ref="B4:B5"/>
    <mergeCell ref="A12:G12"/>
  </mergeCells>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O14"/>
  <sheetViews>
    <sheetView workbookViewId="0">
      <selection activeCell="M21" sqref="M21"/>
    </sheetView>
  </sheetViews>
  <sheetFormatPr defaultRowHeight="13.5"/>
  <cols>
    <col min="1" max="1" width="9.375" style="408" customWidth="1"/>
    <col min="2" max="2" width="17.375" style="408" customWidth="1"/>
    <col min="3" max="9" width="14.625" style="408" customWidth="1"/>
    <col min="10" max="10" width="16" style="408" customWidth="1"/>
    <col min="11" max="16384" width="9" style="408"/>
  </cols>
  <sheetData>
    <row r="2" spans="1:15" s="410" customFormat="1" ht="16.5">
      <c r="A2" s="654" t="s">
        <v>604</v>
      </c>
      <c r="B2" s="655"/>
      <c r="C2" s="655"/>
      <c r="D2" s="655"/>
      <c r="E2" s="655"/>
      <c r="F2" s="655"/>
      <c r="G2" s="409"/>
      <c r="H2" s="409"/>
      <c r="I2" s="409"/>
      <c r="J2" s="409"/>
    </row>
    <row r="3" spans="1:15" ht="14.25">
      <c r="A3" s="411" t="s">
        <v>605</v>
      </c>
      <c r="B3" s="412"/>
      <c r="C3" s="413"/>
      <c r="D3" s="414"/>
      <c r="E3" s="413"/>
      <c r="F3" s="413"/>
      <c r="G3" s="413"/>
      <c r="H3" s="413"/>
      <c r="I3" s="413"/>
      <c r="J3" s="415" t="s">
        <v>606</v>
      </c>
    </row>
    <row r="4" spans="1:15" s="416" customFormat="1">
      <c r="A4" s="647" t="s">
        <v>600</v>
      </c>
      <c r="B4" s="657" t="s">
        <v>601</v>
      </c>
      <c r="C4" s="658" t="s">
        <v>607</v>
      </c>
      <c r="D4" s="658"/>
      <c r="E4" s="658"/>
      <c r="F4" s="658"/>
      <c r="G4" s="658"/>
      <c r="H4" s="658"/>
      <c r="I4" s="658"/>
      <c r="J4" s="659" t="s">
        <v>608</v>
      </c>
    </row>
    <row r="5" spans="1:15" s="416" customFormat="1">
      <c r="A5" s="648"/>
      <c r="B5" s="657"/>
      <c r="C5" s="658"/>
      <c r="D5" s="658"/>
      <c r="E5" s="658"/>
      <c r="F5" s="658"/>
      <c r="G5" s="658"/>
      <c r="H5" s="658"/>
      <c r="I5" s="658"/>
      <c r="J5" s="660"/>
    </row>
    <row r="6" spans="1:15" s="416" customFormat="1">
      <c r="A6" s="648"/>
      <c r="B6" s="657"/>
      <c r="C6" s="652" t="s">
        <v>609</v>
      </c>
      <c r="D6" s="652" t="s">
        <v>610</v>
      </c>
      <c r="E6" s="652" t="s">
        <v>602</v>
      </c>
      <c r="F6" s="652" t="s">
        <v>611</v>
      </c>
      <c r="G6" s="652" t="s">
        <v>603</v>
      </c>
      <c r="H6" s="652" t="s">
        <v>612</v>
      </c>
      <c r="I6" s="652" t="s">
        <v>613</v>
      </c>
      <c r="J6" s="660"/>
    </row>
    <row r="7" spans="1:15" ht="33.75" customHeight="1">
      <c r="A7" s="656"/>
      <c r="B7" s="657"/>
      <c r="C7" s="652"/>
      <c r="D7" s="652"/>
      <c r="E7" s="652"/>
      <c r="F7" s="652"/>
      <c r="G7" s="652"/>
      <c r="H7" s="652"/>
      <c r="I7" s="652"/>
      <c r="J7" s="661"/>
    </row>
    <row r="8" spans="1:15" ht="32.25" customHeight="1">
      <c r="A8" s="417">
        <v>2018</v>
      </c>
      <c r="B8" s="418">
        <v>16572</v>
      </c>
      <c r="C8" s="419">
        <v>6350</v>
      </c>
      <c r="D8" s="420">
        <v>6235</v>
      </c>
      <c r="E8" s="420">
        <v>2268</v>
      </c>
      <c r="F8" s="420">
        <v>1055</v>
      </c>
      <c r="G8" s="420">
        <v>415</v>
      </c>
      <c r="H8" s="420">
        <v>170</v>
      </c>
      <c r="I8" s="420">
        <v>79</v>
      </c>
      <c r="J8" s="529">
        <v>2</v>
      </c>
    </row>
    <row r="9" spans="1:15" ht="32.25" customHeight="1">
      <c r="A9" s="421">
        <v>2019</v>
      </c>
      <c r="B9" s="422">
        <v>21736</v>
      </c>
      <c r="C9" s="423">
        <v>11433</v>
      </c>
      <c r="D9" s="423">
        <v>5887</v>
      </c>
      <c r="E9" s="423">
        <v>2264</v>
      </c>
      <c r="F9" s="423">
        <v>1197</v>
      </c>
      <c r="G9" s="423">
        <v>577</v>
      </c>
      <c r="H9" s="424">
        <v>256</v>
      </c>
      <c r="I9" s="424">
        <v>122</v>
      </c>
      <c r="J9" s="530">
        <v>1.8</v>
      </c>
    </row>
    <row r="10" spans="1:15" ht="32.25" customHeight="1">
      <c r="A10" s="421">
        <v>2020</v>
      </c>
      <c r="B10" s="422">
        <v>21827</v>
      </c>
      <c r="C10" s="423">
        <v>11843</v>
      </c>
      <c r="D10" s="423">
        <v>6014</v>
      </c>
      <c r="E10" s="423">
        <v>2108</v>
      </c>
      <c r="F10" s="423">
        <v>1093</v>
      </c>
      <c r="G10" s="423">
        <v>494</v>
      </c>
      <c r="H10" s="424">
        <v>195</v>
      </c>
      <c r="I10" s="424">
        <v>80</v>
      </c>
      <c r="J10" s="530">
        <v>1.8</v>
      </c>
    </row>
    <row r="11" spans="1:15" ht="32.25" customHeight="1">
      <c r="A11" s="421">
        <v>2021</v>
      </c>
      <c r="B11" s="422">
        <v>21843</v>
      </c>
      <c r="C11" s="423">
        <v>12034</v>
      </c>
      <c r="D11" s="423">
        <v>6059</v>
      </c>
      <c r="E11" s="423">
        <v>2046</v>
      </c>
      <c r="F11" s="423">
        <v>1026</v>
      </c>
      <c r="G11" s="423">
        <v>459</v>
      </c>
      <c r="H11" s="424">
        <v>155</v>
      </c>
      <c r="I11" s="424">
        <v>64</v>
      </c>
      <c r="J11" s="530">
        <v>1.7</v>
      </c>
    </row>
    <row r="12" spans="1:15" ht="32.25" customHeight="1">
      <c r="A12" s="425">
        <v>2022</v>
      </c>
      <c r="B12" s="426">
        <f>SUM(C12:I12)</f>
        <v>21816</v>
      </c>
      <c r="C12" s="427">
        <v>12097</v>
      </c>
      <c r="D12" s="427">
        <v>6089</v>
      </c>
      <c r="E12" s="427">
        <v>1993</v>
      </c>
      <c r="F12" s="427">
        <v>984</v>
      </c>
      <c r="G12" s="427">
        <v>456</v>
      </c>
      <c r="H12" s="428">
        <v>133</v>
      </c>
      <c r="I12" s="428">
        <v>64</v>
      </c>
      <c r="J12" s="531">
        <v>1.7</v>
      </c>
      <c r="L12" s="429"/>
      <c r="O12" s="429"/>
    </row>
    <row r="13" spans="1:15" s="434" customFormat="1" ht="32.25" customHeight="1">
      <c r="A13" s="430" t="s">
        <v>614</v>
      </c>
      <c r="B13" s="431"/>
      <c r="C13" s="432"/>
      <c r="D13" s="432"/>
      <c r="E13" s="432"/>
      <c r="F13" s="432"/>
      <c r="G13" s="432"/>
      <c r="H13" s="432"/>
      <c r="I13" s="432"/>
      <c r="J13" s="433" t="s">
        <v>615</v>
      </c>
    </row>
    <row r="14" spans="1:15" s="435" customFormat="1" ht="132.75" customHeight="1">
      <c r="A14" s="653" t="s">
        <v>616</v>
      </c>
      <c r="B14" s="653"/>
      <c r="C14" s="653"/>
      <c r="D14" s="653"/>
      <c r="E14" s="653"/>
      <c r="F14" s="653"/>
      <c r="G14" s="653"/>
      <c r="H14" s="653"/>
      <c r="I14" s="653"/>
      <c r="J14" s="653"/>
    </row>
  </sheetData>
  <mergeCells count="13">
    <mergeCell ref="G6:G7"/>
    <mergeCell ref="H6:H7"/>
    <mergeCell ref="I6:I7"/>
    <mergeCell ref="A14:J14"/>
    <mergeCell ref="A2:F2"/>
    <mergeCell ref="A4:A7"/>
    <mergeCell ref="B4:B7"/>
    <mergeCell ref="C4:I5"/>
    <mergeCell ref="J4:J7"/>
    <mergeCell ref="C6:C7"/>
    <mergeCell ref="D6:D7"/>
    <mergeCell ref="E6:E7"/>
    <mergeCell ref="F6:F7"/>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38"/>
  <sheetViews>
    <sheetView topLeftCell="A2" workbookViewId="0">
      <selection activeCell="R41" sqref="R41"/>
    </sheetView>
  </sheetViews>
  <sheetFormatPr defaultRowHeight="12"/>
  <cols>
    <col min="1" max="1" width="10" style="187" customWidth="1"/>
    <col min="2" max="5" width="9.75" style="187" customWidth="1"/>
    <col min="6" max="6" width="9" style="187"/>
    <col min="7" max="8" width="9.75" style="187" customWidth="1"/>
    <col min="9" max="11" width="6.25" style="187" customWidth="1"/>
    <col min="12" max="13" width="9.75" style="187" customWidth="1"/>
    <col min="14" max="14" width="9.375" style="187" customWidth="1"/>
    <col min="15" max="15" width="8.75" style="187" customWidth="1"/>
    <col min="16" max="16" width="8.125" style="187" bestFit="1" customWidth="1"/>
    <col min="17" max="16384" width="9" style="187"/>
  </cols>
  <sheetData>
    <row r="1" spans="1:19" ht="25.5">
      <c r="A1" s="186"/>
      <c r="B1" s="186"/>
      <c r="C1" s="186"/>
      <c r="D1" s="186"/>
      <c r="E1" s="186"/>
      <c r="F1" s="186"/>
      <c r="G1" s="186"/>
      <c r="H1" s="186"/>
      <c r="I1" s="186"/>
      <c r="J1" s="186"/>
      <c r="K1" s="186"/>
      <c r="L1" s="186"/>
      <c r="M1" s="186"/>
      <c r="N1" s="186"/>
      <c r="O1" s="186"/>
    </row>
    <row r="2" spans="1:19" ht="20.25" customHeight="1">
      <c r="A2" s="548" t="s">
        <v>123</v>
      </c>
      <c r="B2" s="548"/>
      <c r="C2" s="548"/>
      <c r="D2" s="548"/>
      <c r="E2" s="548"/>
      <c r="F2" s="548"/>
      <c r="G2" s="548"/>
      <c r="H2" s="548"/>
      <c r="I2" s="548"/>
      <c r="J2" s="548"/>
      <c r="K2" s="548"/>
      <c r="L2" s="188"/>
      <c r="M2" s="188"/>
      <c r="N2" s="188"/>
      <c r="O2" s="188"/>
    </row>
    <row r="3" spans="1:19" ht="20.25" customHeight="1">
      <c r="A3" s="549" t="s">
        <v>124</v>
      </c>
      <c r="B3" s="549"/>
      <c r="C3" s="549"/>
      <c r="G3" s="189"/>
      <c r="H3" s="189"/>
      <c r="I3" s="189"/>
      <c r="J3" s="189"/>
      <c r="K3" s="189"/>
      <c r="L3" s="189"/>
      <c r="M3" s="550" t="s">
        <v>125</v>
      </c>
      <c r="N3" s="550"/>
      <c r="O3" s="550"/>
    </row>
    <row r="4" spans="1:19">
      <c r="A4" s="551" t="s">
        <v>126</v>
      </c>
      <c r="B4" s="554" t="s">
        <v>127</v>
      </c>
      <c r="C4" s="555" t="s">
        <v>128</v>
      </c>
      <c r="D4" s="555"/>
      <c r="E4" s="555"/>
      <c r="F4" s="555"/>
      <c r="G4" s="555"/>
      <c r="H4" s="555"/>
      <c r="I4" s="555"/>
      <c r="J4" s="555"/>
      <c r="K4" s="555"/>
      <c r="L4" s="554" t="s">
        <v>129</v>
      </c>
      <c r="M4" s="554" t="s">
        <v>130</v>
      </c>
      <c r="N4" s="554" t="s">
        <v>131</v>
      </c>
      <c r="O4" s="554" t="s">
        <v>132</v>
      </c>
    </row>
    <row r="5" spans="1:19" s="190" customFormat="1">
      <c r="A5" s="552"/>
      <c r="B5" s="555"/>
      <c r="C5" s="557" t="s">
        <v>133</v>
      </c>
      <c r="D5" s="555"/>
      <c r="E5" s="555"/>
      <c r="F5" s="557" t="s">
        <v>134</v>
      </c>
      <c r="G5" s="555"/>
      <c r="H5" s="555"/>
      <c r="I5" s="557" t="s">
        <v>135</v>
      </c>
      <c r="J5" s="555"/>
      <c r="K5" s="555"/>
      <c r="L5" s="554"/>
      <c r="M5" s="555"/>
      <c r="N5" s="555"/>
      <c r="O5" s="554"/>
    </row>
    <row r="6" spans="1:19" s="190" customFormat="1">
      <c r="A6" s="552"/>
      <c r="B6" s="555"/>
      <c r="C6" s="558"/>
      <c r="D6" s="554" t="s">
        <v>112</v>
      </c>
      <c r="E6" s="554" t="s">
        <v>136</v>
      </c>
      <c r="F6" s="559"/>
      <c r="G6" s="554" t="s">
        <v>115</v>
      </c>
      <c r="H6" s="554" t="s">
        <v>113</v>
      </c>
      <c r="I6" s="559"/>
      <c r="J6" s="554" t="s">
        <v>137</v>
      </c>
      <c r="K6" s="554" t="s">
        <v>136</v>
      </c>
      <c r="L6" s="554"/>
      <c r="M6" s="555"/>
      <c r="N6" s="555"/>
      <c r="O6" s="554"/>
    </row>
    <row r="7" spans="1:19" s="190" customFormat="1">
      <c r="A7" s="553"/>
      <c r="B7" s="555"/>
      <c r="C7" s="555"/>
      <c r="D7" s="555"/>
      <c r="E7" s="555"/>
      <c r="F7" s="560"/>
      <c r="G7" s="555"/>
      <c r="H7" s="555"/>
      <c r="I7" s="560"/>
      <c r="J7" s="555"/>
      <c r="K7" s="555"/>
      <c r="L7" s="554"/>
      <c r="M7" s="555"/>
      <c r="N7" s="555"/>
      <c r="O7" s="554"/>
    </row>
    <row r="8" spans="1:19" s="190" customFormat="1" ht="18.75" customHeight="1">
      <c r="A8" s="191">
        <v>2017</v>
      </c>
      <c r="B8" s="192">
        <v>22046</v>
      </c>
      <c r="C8" s="193">
        <v>42837</v>
      </c>
      <c r="D8" s="193">
        <v>22831</v>
      </c>
      <c r="E8" s="193">
        <v>20006</v>
      </c>
      <c r="F8" s="193">
        <v>42070</v>
      </c>
      <c r="G8" s="193">
        <v>22301</v>
      </c>
      <c r="H8" s="193">
        <v>19769</v>
      </c>
      <c r="I8" s="193">
        <v>767</v>
      </c>
      <c r="J8" s="193">
        <v>530</v>
      </c>
      <c r="K8" s="193">
        <v>237</v>
      </c>
      <c r="L8" s="194">
        <v>65.308269301134288</v>
      </c>
      <c r="M8" s="195">
        <v>655.81</v>
      </c>
      <c r="N8" s="194">
        <v>1.9082826816656082</v>
      </c>
      <c r="O8" s="196">
        <v>14024</v>
      </c>
      <c r="P8" s="197"/>
    </row>
    <row r="9" spans="1:19" s="190" customFormat="1" ht="18.75" customHeight="1">
      <c r="A9" s="198">
        <v>2018</v>
      </c>
      <c r="B9" s="199">
        <v>21883</v>
      </c>
      <c r="C9" s="200">
        <v>42036</v>
      </c>
      <c r="D9" s="200">
        <v>22465</v>
      </c>
      <c r="E9" s="200">
        <v>19571</v>
      </c>
      <c r="F9" s="201">
        <v>41263</v>
      </c>
      <c r="G9" s="201">
        <v>21915</v>
      </c>
      <c r="H9" s="201">
        <v>19348</v>
      </c>
      <c r="I9" s="201">
        <v>773</v>
      </c>
      <c r="J9" s="200">
        <v>550</v>
      </c>
      <c r="K9" s="200">
        <v>223</v>
      </c>
      <c r="L9" s="202">
        <v>64.099999999999994</v>
      </c>
      <c r="M9" s="203">
        <v>655.71</v>
      </c>
      <c r="N9" s="202">
        <v>1.9</v>
      </c>
      <c r="O9" s="204">
        <v>13958</v>
      </c>
      <c r="P9" s="197"/>
    </row>
    <row r="10" spans="1:19" s="190" customFormat="1" ht="18.75" customHeight="1">
      <c r="A10" s="198">
        <v>2019</v>
      </c>
      <c r="B10" s="199">
        <v>21736</v>
      </c>
      <c r="C10" s="200">
        <v>41102</v>
      </c>
      <c r="D10" s="200">
        <v>22001</v>
      </c>
      <c r="E10" s="200">
        <v>19101</v>
      </c>
      <c r="F10" s="201">
        <v>40274</v>
      </c>
      <c r="G10" s="201">
        <v>21402</v>
      </c>
      <c r="H10" s="201">
        <v>18872</v>
      </c>
      <c r="I10" s="201">
        <v>828</v>
      </c>
      <c r="J10" s="200">
        <v>599</v>
      </c>
      <c r="K10" s="200">
        <v>229</v>
      </c>
      <c r="L10" s="202">
        <v>62.694385083428287</v>
      </c>
      <c r="M10" s="203">
        <v>655.59299999999996</v>
      </c>
      <c r="N10" s="202">
        <v>1.8528708133971292</v>
      </c>
      <c r="O10" s="204">
        <v>14072</v>
      </c>
      <c r="P10" s="197"/>
    </row>
    <row r="11" spans="1:19" s="190" customFormat="1" ht="18.75" customHeight="1">
      <c r="A11" s="198">
        <v>2020</v>
      </c>
      <c r="B11" s="199">
        <v>21827</v>
      </c>
      <c r="C11" s="200">
        <v>39702</v>
      </c>
      <c r="D11" s="200">
        <v>21321</v>
      </c>
      <c r="E11" s="200">
        <v>18381</v>
      </c>
      <c r="F11" s="201">
        <v>38938</v>
      </c>
      <c r="G11" s="201">
        <v>20769</v>
      </c>
      <c r="H11" s="201">
        <v>18169</v>
      </c>
      <c r="I11" s="201">
        <v>764</v>
      </c>
      <c r="J11" s="200">
        <v>552</v>
      </c>
      <c r="K11" s="200">
        <v>212</v>
      </c>
      <c r="L11" s="202">
        <v>60.561038485592682</v>
      </c>
      <c r="M11" s="203">
        <v>655.57</v>
      </c>
      <c r="N11" s="202">
        <v>1.783937325331012</v>
      </c>
      <c r="O11" s="204">
        <v>14291</v>
      </c>
      <c r="P11" s="197"/>
      <c r="S11" s="205"/>
    </row>
    <row r="12" spans="1:19" s="190" customFormat="1" ht="18.75" customHeight="1">
      <c r="A12" s="198">
        <v>2021</v>
      </c>
      <c r="B12" s="199">
        <v>21843</v>
      </c>
      <c r="C12" s="200">
        <v>38951</v>
      </c>
      <c r="D12" s="200">
        <v>20987</v>
      </c>
      <c r="E12" s="200">
        <v>17964</v>
      </c>
      <c r="F12" s="201">
        <v>38217</v>
      </c>
      <c r="G12" s="201">
        <v>20455</v>
      </c>
      <c r="H12" s="201">
        <v>17762</v>
      </c>
      <c r="I12" s="201">
        <v>734</v>
      </c>
      <c r="J12" s="200">
        <v>532</v>
      </c>
      <c r="K12" s="200">
        <v>202</v>
      </c>
      <c r="L12" s="202">
        <v>59.4</v>
      </c>
      <c r="M12" s="203">
        <v>655.62</v>
      </c>
      <c r="N12" s="202">
        <v>1.7</v>
      </c>
      <c r="O12" s="204">
        <v>14411</v>
      </c>
      <c r="P12" s="197"/>
    </row>
    <row r="13" spans="1:19" s="190" customFormat="1" ht="18.75" customHeight="1">
      <c r="A13" s="206">
        <v>2022</v>
      </c>
      <c r="B13" s="207">
        <f t="shared" ref="B13:K13" si="0">SUM(B14:B27)</f>
        <v>21816</v>
      </c>
      <c r="C13" s="208">
        <f t="shared" si="0"/>
        <v>38745</v>
      </c>
      <c r="D13" s="208">
        <f t="shared" si="0"/>
        <v>21029</v>
      </c>
      <c r="E13" s="208">
        <f t="shared" si="0"/>
        <v>17716</v>
      </c>
      <c r="F13" s="209">
        <f t="shared" si="0"/>
        <v>37858</v>
      </c>
      <c r="G13" s="209">
        <f t="shared" si="0"/>
        <v>20346</v>
      </c>
      <c r="H13" s="209">
        <f t="shared" si="0"/>
        <v>17512</v>
      </c>
      <c r="I13" s="209">
        <f t="shared" si="0"/>
        <v>887</v>
      </c>
      <c r="J13" s="208">
        <f t="shared" si="0"/>
        <v>683</v>
      </c>
      <c r="K13" s="208">
        <f t="shared" si="0"/>
        <v>204</v>
      </c>
      <c r="L13" s="210">
        <f t="shared" ref="L13:L27" si="1">C13/M13</f>
        <v>59.082314190734699</v>
      </c>
      <c r="M13" s="211">
        <f>SUM(M14:M27)</f>
        <v>655.78</v>
      </c>
      <c r="N13" s="210">
        <f t="shared" ref="N13:N27" si="2">F13/B13</f>
        <v>1.7353318665199853</v>
      </c>
      <c r="O13" s="212">
        <f>SUM(O14:O27)</f>
        <v>14655</v>
      </c>
      <c r="P13" s="197"/>
    </row>
    <row r="14" spans="1:19" s="222" customFormat="1" ht="18.75" customHeight="1">
      <c r="A14" s="213" t="s">
        <v>138</v>
      </c>
      <c r="B14" s="214">
        <v>2619</v>
      </c>
      <c r="C14" s="215">
        <f t="shared" ref="C14:C27" si="3">SUM(D14+E14)</f>
        <v>4602</v>
      </c>
      <c r="D14" s="215">
        <f>G14+J14</f>
        <v>2470</v>
      </c>
      <c r="E14" s="215">
        <f>H14+K14</f>
        <v>2132</v>
      </c>
      <c r="F14" s="215">
        <f t="shared" ref="F14:F27" si="4">SUM(G14+H14)</f>
        <v>4448</v>
      </c>
      <c r="G14" s="216">
        <v>2343</v>
      </c>
      <c r="H14" s="216">
        <v>2105</v>
      </c>
      <c r="I14" s="215">
        <f t="shared" ref="I14:I23" si="5">SUM(J14:K14)</f>
        <v>154</v>
      </c>
      <c r="J14" s="217">
        <v>127</v>
      </c>
      <c r="K14" s="217">
        <v>27</v>
      </c>
      <c r="L14" s="218">
        <f t="shared" si="1"/>
        <v>57.763273503200701</v>
      </c>
      <c r="M14" s="219">
        <v>79.67</v>
      </c>
      <c r="N14" s="218">
        <f t="shared" si="2"/>
        <v>1.6983581519663995</v>
      </c>
      <c r="O14" s="220">
        <v>1824</v>
      </c>
      <c r="P14" s="221"/>
      <c r="Q14" s="221"/>
    </row>
    <row r="15" spans="1:19" s="222" customFormat="1" ht="18.75" customHeight="1">
      <c r="A15" s="213" t="s">
        <v>139</v>
      </c>
      <c r="B15" s="214">
        <v>3057</v>
      </c>
      <c r="C15" s="215">
        <f t="shared" si="3"/>
        <v>6064</v>
      </c>
      <c r="D15" s="215">
        <f t="shared" ref="D15:E27" si="6">G15+J15</f>
        <v>3304</v>
      </c>
      <c r="E15" s="215">
        <f t="shared" si="6"/>
        <v>2760</v>
      </c>
      <c r="F15" s="215">
        <f t="shared" si="4"/>
        <v>5998</v>
      </c>
      <c r="G15" s="223">
        <v>3257</v>
      </c>
      <c r="H15" s="223">
        <v>2741</v>
      </c>
      <c r="I15" s="215">
        <f t="shared" si="5"/>
        <v>66</v>
      </c>
      <c r="J15" s="217">
        <v>47</v>
      </c>
      <c r="K15" s="217">
        <v>19</v>
      </c>
      <c r="L15" s="218">
        <f t="shared" si="1"/>
        <v>89.664350140470205</v>
      </c>
      <c r="M15" s="219">
        <v>67.63</v>
      </c>
      <c r="N15" s="218">
        <f t="shared" si="2"/>
        <v>1.9620543016028786</v>
      </c>
      <c r="O15" s="220">
        <v>2208</v>
      </c>
      <c r="P15" s="221"/>
    </row>
    <row r="16" spans="1:19" s="222" customFormat="1" ht="18.75" customHeight="1">
      <c r="A16" s="213" t="s">
        <v>140</v>
      </c>
      <c r="B16" s="214">
        <v>1070</v>
      </c>
      <c r="C16" s="215">
        <f t="shared" si="3"/>
        <v>1794</v>
      </c>
      <c r="D16" s="215">
        <f t="shared" si="6"/>
        <v>1012</v>
      </c>
      <c r="E16" s="215">
        <f t="shared" si="6"/>
        <v>782</v>
      </c>
      <c r="F16" s="215">
        <f t="shared" si="4"/>
        <v>1737</v>
      </c>
      <c r="G16" s="223">
        <v>958</v>
      </c>
      <c r="H16" s="223">
        <v>779</v>
      </c>
      <c r="I16" s="215">
        <f t="shared" si="5"/>
        <v>57</v>
      </c>
      <c r="J16" s="217">
        <v>54</v>
      </c>
      <c r="K16" s="217">
        <v>3</v>
      </c>
      <c r="L16" s="218">
        <f t="shared" si="1"/>
        <v>53.045535186280304</v>
      </c>
      <c r="M16" s="219">
        <v>33.82</v>
      </c>
      <c r="N16" s="218">
        <f t="shared" si="2"/>
        <v>1.6233644859813083</v>
      </c>
      <c r="O16" s="220">
        <v>722</v>
      </c>
      <c r="P16" s="221"/>
    </row>
    <row r="17" spans="1:17" s="222" customFormat="1" ht="18.75" customHeight="1">
      <c r="A17" s="213" t="s">
        <v>141</v>
      </c>
      <c r="B17" s="214">
        <v>1794</v>
      </c>
      <c r="C17" s="215">
        <f t="shared" si="3"/>
        <v>3223</v>
      </c>
      <c r="D17" s="215">
        <f t="shared" si="6"/>
        <v>1710</v>
      </c>
      <c r="E17" s="215">
        <f t="shared" si="6"/>
        <v>1513</v>
      </c>
      <c r="F17" s="215">
        <f t="shared" si="4"/>
        <v>3157</v>
      </c>
      <c r="G17" s="223">
        <v>1667</v>
      </c>
      <c r="H17" s="223">
        <v>1490</v>
      </c>
      <c r="I17" s="215">
        <f t="shared" si="5"/>
        <v>66</v>
      </c>
      <c r="J17" s="217">
        <v>43</v>
      </c>
      <c r="K17" s="217">
        <v>23</v>
      </c>
      <c r="L17" s="218">
        <f t="shared" si="1"/>
        <v>68.153943751321634</v>
      </c>
      <c r="M17" s="219">
        <v>47.29</v>
      </c>
      <c r="N17" s="218">
        <f t="shared" si="2"/>
        <v>1.7597547380156076</v>
      </c>
      <c r="O17" s="220">
        <v>1076</v>
      </c>
      <c r="P17" s="221"/>
    </row>
    <row r="18" spans="1:17" s="222" customFormat="1" ht="18.75" customHeight="1">
      <c r="A18" s="213" t="s">
        <v>142</v>
      </c>
      <c r="B18" s="214">
        <v>1287</v>
      </c>
      <c r="C18" s="215">
        <f t="shared" si="3"/>
        <v>2310</v>
      </c>
      <c r="D18" s="215">
        <f t="shared" si="6"/>
        <v>1249</v>
      </c>
      <c r="E18" s="215">
        <f t="shared" si="6"/>
        <v>1061</v>
      </c>
      <c r="F18" s="215">
        <f t="shared" si="4"/>
        <v>2247</v>
      </c>
      <c r="G18" s="223">
        <v>1210</v>
      </c>
      <c r="H18" s="223">
        <v>1037</v>
      </c>
      <c r="I18" s="215">
        <f t="shared" si="5"/>
        <v>63</v>
      </c>
      <c r="J18" s="217">
        <v>39</v>
      </c>
      <c r="K18" s="217">
        <v>24</v>
      </c>
      <c r="L18" s="218">
        <f t="shared" si="1"/>
        <v>43.741715584169661</v>
      </c>
      <c r="M18" s="219">
        <v>52.81</v>
      </c>
      <c r="N18" s="218">
        <f t="shared" si="2"/>
        <v>1.745920745920746</v>
      </c>
      <c r="O18" s="220">
        <v>938</v>
      </c>
      <c r="P18" s="221"/>
    </row>
    <row r="19" spans="1:17" s="222" customFormat="1" ht="18.75" customHeight="1">
      <c r="A19" s="213" t="s">
        <v>143</v>
      </c>
      <c r="B19" s="214">
        <v>1924</v>
      </c>
      <c r="C19" s="215">
        <f t="shared" si="3"/>
        <v>3513</v>
      </c>
      <c r="D19" s="215">
        <f t="shared" si="6"/>
        <v>1867</v>
      </c>
      <c r="E19" s="215">
        <f t="shared" si="6"/>
        <v>1646</v>
      </c>
      <c r="F19" s="215">
        <f t="shared" si="4"/>
        <v>3478</v>
      </c>
      <c r="G19" s="223">
        <v>1854</v>
      </c>
      <c r="H19" s="223">
        <v>1624</v>
      </c>
      <c r="I19" s="215">
        <f t="shared" si="5"/>
        <v>35</v>
      </c>
      <c r="J19" s="217">
        <v>13</v>
      </c>
      <c r="K19" s="217">
        <v>22</v>
      </c>
      <c r="L19" s="218">
        <f t="shared" si="1"/>
        <v>67.949709864603477</v>
      </c>
      <c r="M19" s="219">
        <v>51.7</v>
      </c>
      <c r="N19" s="218">
        <f t="shared" si="2"/>
        <v>1.8076923076923077</v>
      </c>
      <c r="O19" s="220">
        <v>1358</v>
      </c>
      <c r="P19" s="221"/>
      <c r="Q19" s="221"/>
    </row>
    <row r="20" spans="1:17" s="226" customFormat="1" ht="18.75" customHeight="1">
      <c r="A20" s="224" t="s">
        <v>144</v>
      </c>
      <c r="B20" s="214">
        <v>1567</v>
      </c>
      <c r="C20" s="215">
        <f t="shared" si="3"/>
        <v>2695</v>
      </c>
      <c r="D20" s="215">
        <f t="shared" si="6"/>
        <v>1413</v>
      </c>
      <c r="E20" s="215">
        <f t="shared" si="6"/>
        <v>1282</v>
      </c>
      <c r="F20" s="215">
        <f t="shared" si="4"/>
        <v>2656</v>
      </c>
      <c r="G20" s="223">
        <v>1388</v>
      </c>
      <c r="H20" s="223">
        <v>1268</v>
      </c>
      <c r="I20" s="215">
        <f t="shared" si="5"/>
        <v>39</v>
      </c>
      <c r="J20" s="217">
        <v>25</v>
      </c>
      <c r="K20" s="217">
        <v>14</v>
      </c>
      <c r="L20" s="218">
        <f t="shared" si="1"/>
        <v>48.593580959249913</v>
      </c>
      <c r="M20" s="219">
        <v>55.46</v>
      </c>
      <c r="N20" s="218">
        <f t="shared" si="2"/>
        <v>1.6949585194639438</v>
      </c>
      <c r="O20" s="220">
        <v>994</v>
      </c>
      <c r="P20" s="225"/>
    </row>
    <row r="21" spans="1:17" s="226" customFormat="1" ht="18.75" customHeight="1">
      <c r="A21" s="213" t="s">
        <v>145</v>
      </c>
      <c r="B21" s="214">
        <v>2237</v>
      </c>
      <c r="C21" s="215">
        <f t="shared" si="3"/>
        <v>3688</v>
      </c>
      <c r="D21" s="215">
        <f t="shared" si="6"/>
        <v>2236</v>
      </c>
      <c r="E21" s="215">
        <f t="shared" si="6"/>
        <v>1452</v>
      </c>
      <c r="F21" s="215">
        <f t="shared" si="4"/>
        <v>3452</v>
      </c>
      <c r="G21" s="223">
        <v>2011</v>
      </c>
      <c r="H21" s="223">
        <v>1441</v>
      </c>
      <c r="I21" s="215">
        <f t="shared" si="5"/>
        <v>236</v>
      </c>
      <c r="J21" s="217">
        <v>225</v>
      </c>
      <c r="K21" s="217">
        <v>11</v>
      </c>
      <c r="L21" s="218">
        <f t="shared" si="1"/>
        <v>75.635767022149309</v>
      </c>
      <c r="M21" s="219">
        <v>48.76</v>
      </c>
      <c r="N21" s="218">
        <f t="shared" si="2"/>
        <v>1.5431381314260171</v>
      </c>
      <c r="O21" s="220">
        <v>1096</v>
      </c>
      <c r="P21" s="225"/>
    </row>
    <row r="22" spans="1:17" s="222" customFormat="1" ht="18.75" customHeight="1">
      <c r="A22" s="213" t="s">
        <v>146</v>
      </c>
      <c r="B22" s="214">
        <v>1001</v>
      </c>
      <c r="C22" s="215">
        <f t="shared" si="3"/>
        <v>1690</v>
      </c>
      <c r="D22" s="215">
        <f t="shared" si="6"/>
        <v>920</v>
      </c>
      <c r="E22" s="215">
        <f t="shared" si="6"/>
        <v>770</v>
      </c>
      <c r="F22" s="215">
        <f t="shared" si="4"/>
        <v>1660</v>
      </c>
      <c r="G22" s="223">
        <v>899</v>
      </c>
      <c r="H22" s="223">
        <v>761</v>
      </c>
      <c r="I22" s="215">
        <f t="shared" si="5"/>
        <v>30</v>
      </c>
      <c r="J22" s="217">
        <v>21</v>
      </c>
      <c r="K22" s="217">
        <v>9</v>
      </c>
      <c r="L22" s="218">
        <f t="shared" si="1"/>
        <v>48.801617095004325</v>
      </c>
      <c r="M22" s="219">
        <v>34.630000000000003</v>
      </c>
      <c r="N22" s="218">
        <f t="shared" si="2"/>
        <v>1.6583416583416584</v>
      </c>
      <c r="O22" s="220">
        <v>664</v>
      </c>
      <c r="P22" s="221"/>
    </row>
    <row r="23" spans="1:17" s="222" customFormat="1" ht="18.75" customHeight="1">
      <c r="A23" s="213" t="s">
        <v>147</v>
      </c>
      <c r="B23" s="227">
        <v>811</v>
      </c>
      <c r="C23" s="215">
        <f t="shared" si="3"/>
        <v>1522</v>
      </c>
      <c r="D23" s="215">
        <f t="shared" si="6"/>
        <v>833</v>
      </c>
      <c r="E23" s="215">
        <f t="shared" si="6"/>
        <v>689</v>
      </c>
      <c r="F23" s="215">
        <f t="shared" si="4"/>
        <v>1509</v>
      </c>
      <c r="G23" s="228">
        <v>829</v>
      </c>
      <c r="H23" s="228">
        <v>680</v>
      </c>
      <c r="I23" s="215">
        <f t="shared" si="5"/>
        <v>13</v>
      </c>
      <c r="J23" s="217">
        <v>4</v>
      </c>
      <c r="K23" s="217">
        <v>9</v>
      </c>
      <c r="L23" s="218">
        <f t="shared" si="1"/>
        <v>45.774436090225564</v>
      </c>
      <c r="M23" s="219">
        <v>33.25</v>
      </c>
      <c r="N23" s="218">
        <f t="shared" si="2"/>
        <v>1.8606658446362516</v>
      </c>
      <c r="O23" s="220">
        <v>481</v>
      </c>
      <c r="P23" s="221"/>
    </row>
    <row r="24" spans="1:17" s="226" customFormat="1" ht="18.75" customHeight="1">
      <c r="A24" s="213" t="s">
        <v>148</v>
      </c>
      <c r="B24" s="214">
        <v>947</v>
      </c>
      <c r="C24" s="215">
        <f t="shared" si="3"/>
        <v>1533</v>
      </c>
      <c r="D24" s="215">
        <f t="shared" si="6"/>
        <v>829</v>
      </c>
      <c r="E24" s="215">
        <f t="shared" si="6"/>
        <v>704</v>
      </c>
      <c r="F24" s="215">
        <f t="shared" si="4"/>
        <v>1506</v>
      </c>
      <c r="G24" s="223">
        <v>812</v>
      </c>
      <c r="H24" s="223">
        <v>694</v>
      </c>
      <c r="I24" s="215">
        <f>SUM(J24:K24)</f>
        <v>27</v>
      </c>
      <c r="J24" s="217">
        <v>17</v>
      </c>
      <c r="K24" s="217">
        <v>10</v>
      </c>
      <c r="L24" s="218">
        <f t="shared" si="1"/>
        <v>52.590051457975989</v>
      </c>
      <c r="M24" s="219">
        <v>29.15</v>
      </c>
      <c r="N24" s="218">
        <f t="shared" si="2"/>
        <v>1.590285110876452</v>
      </c>
      <c r="O24" s="220">
        <v>668</v>
      </c>
      <c r="P24" s="225"/>
    </row>
    <row r="25" spans="1:17" s="222" customFormat="1" ht="18.75" customHeight="1">
      <c r="A25" s="213" t="s">
        <v>149</v>
      </c>
      <c r="B25" s="214">
        <v>1819</v>
      </c>
      <c r="C25" s="215">
        <f t="shared" si="3"/>
        <v>3172</v>
      </c>
      <c r="D25" s="215">
        <f t="shared" si="6"/>
        <v>1666</v>
      </c>
      <c r="E25" s="215">
        <f t="shared" si="6"/>
        <v>1506</v>
      </c>
      <c r="F25" s="215">
        <f t="shared" si="4"/>
        <v>3120</v>
      </c>
      <c r="G25" s="223">
        <v>1636</v>
      </c>
      <c r="H25" s="223">
        <v>1484</v>
      </c>
      <c r="I25" s="215">
        <f>SUM(J25:K25)</f>
        <v>52</v>
      </c>
      <c r="J25" s="217">
        <v>30</v>
      </c>
      <c r="K25" s="217">
        <v>22</v>
      </c>
      <c r="L25" s="218">
        <f t="shared" si="1"/>
        <v>52.901934623082056</v>
      </c>
      <c r="M25" s="219">
        <v>59.96</v>
      </c>
      <c r="N25" s="218">
        <f t="shared" si="2"/>
        <v>1.7152281473336999</v>
      </c>
      <c r="O25" s="220">
        <v>1281</v>
      </c>
      <c r="P25" s="221"/>
    </row>
    <row r="26" spans="1:17" s="222" customFormat="1" ht="18.75" customHeight="1">
      <c r="A26" s="213" t="s">
        <v>150</v>
      </c>
      <c r="B26" s="214">
        <v>596</v>
      </c>
      <c r="C26" s="215">
        <f t="shared" si="3"/>
        <v>959</v>
      </c>
      <c r="D26" s="215">
        <f t="shared" si="6"/>
        <v>484</v>
      </c>
      <c r="E26" s="215">
        <f t="shared" si="6"/>
        <v>475</v>
      </c>
      <c r="F26" s="215">
        <f t="shared" si="4"/>
        <v>950</v>
      </c>
      <c r="G26" s="223">
        <v>476</v>
      </c>
      <c r="H26" s="223">
        <v>474</v>
      </c>
      <c r="I26" s="215">
        <f>SUM(J26:K26)</f>
        <v>9</v>
      </c>
      <c r="J26" s="217">
        <v>8</v>
      </c>
      <c r="K26" s="217">
        <v>1</v>
      </c>
      <c r="L26" s="218">
        <f t="shared" si="1"/>
        <v>52.062975027144404</v>
      </c>
      <c r="M26" s="219">
        <v>18.420000000000002</v>
      </c>
      <c r="N26" s="218">
        <f t="shared" si="2"/>
        <v>1.5939597315436242</v>
      </c>
      <c r="O26" s="220">
        <v>501</v>
      </c>
      <c r="P26" s="221"/>
    </row>
    <row r="27" spans="1:17" s="226" customFormat="1" ht="18.75" customHeight="1">
      <c r="A27" s="229" t="s">
        <v>151</v>
      </c>
      <c r="B27" s="230">
        <v>1087</v>
      </c>
      <c r="C27" s="231">
        <f t="shared" si="3"/>
        <v>1980</v>
      </c>
      <c r="D27" s="231">
        <f t="shared" si="6"/>
        <v>1036</v>
      </c>
      <c r="E27" s="231">
        <f t="shared" si="6"/>
        <v>944</v>
      </c>
      <c r="F27" s="231">
        <f t="shared" si="4"/>
        <v>1940</v>
      </c>
      <c r="G27" s="232">
        <v>1006</v>
      </c>
      <c r="H27" s="232">
        <v>934</v>
      </c>
      <c r="I27" s="231">
        <f>SUM(J27:K27)</f>
        <v>40</v>
      </c>
      <c r="J27" s="233">
        <v>30</v>
      </c>
      <c r="K27" s="233">
        <v>10</v>
      </c>
      <c r="L27" s="218">
        <f t="shared" si="1"/>
        <v>45.801526717557252</v>
      </c>
      <c r="M27" s="234">
        <v>43.23</v>
      </c>
      <c r="N27" s="218">
        <f t="shared" si="2"/>
        <v>1.7847286108555658</v>
      </c>
      <c r="O27" s="235">
        <v>844</v>
      </c>
      <c r="P27" s="225"/>
    </row>
    <row r="28" spans="1:17" s="237" customFormat="1" ht="11.25">
      <c r="A28" s="236" t="s">
        <v>152</v>
      </c>
      <c r="L28" s="556" t="s">
        <v>153</v>
      </c>
      <c r="M28" s="556"/>
      <c r="N28" s="556"/>
      <c r="O28" s="556"/>
    </row>
    <row r="29" spans="1:17" s="239" customFormat="1" ht="11.25">
      <c r="A29" s="238" t="s">
        <v>154</v>
      </c>
    </row>
    <row r="30" spans="1:17">
      <c r="A30" s="237"/>
    </row>
    <row r="34" spans="7:7">
      <c r="G34" s="240"/>
    </row>
    <row r="35" spans="7:7">
      <c r="G35" s="240"/>
    </row>
    <row r="36" spans="7:7">
      <c r="G36" s="240"/>
    </row>
    <row r="37" spans="7:7">
      <c r="G37" s="240"/>
    </row>
    <row r="38" spans="7:7">
      <c r="G38" s="240"/>
    </row>
  </sheetData>
  <mergeCells count="23">
    <mergeCell ref="L28:O28"/>
    <mergeCell ref="C5:E5"/>
    <mergeCell ref="F5:H5"/>
    <mergeCell ref="I5:K5"/>
    <mergeCell ref="C6:C7"/>
    <mergeCell ref="D6:D7"/>
    <mergeCell ref="E6:E7"/>
    <mergeCell ref="F6:F7"/>
    <mergeCell ref="G6:G7"/>
    <mergeCell ref="H6:H7"/>
    <mergeCell ref="I6:I7"/>
    <mergeCell ref="A2:K2"/>
    <mergeCell ref="A3:C3"/>
    <mergeCell ref="M3:O3"/>
    <mergeCell ref="A4:A7"/>
    <mergeCell ref="B4:B7"/>
    <mergeCell ref="C4:K4"/>
    <mergeCell ref="L4:L7"/>
    <mergeCell ref="M4:M7"/>
    <mergeCell ref="N4:N7"/>
    <mergeCell ref="O4:O7"/>
    <mergeCell ref="J6:J7"/>
    <mergeCell ref="K6:K7"/>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U556"/>
  <sheetViews>
    <sheetView tabSelected="1" workbookViewId="0">
      <selection activeCell="U12" sqref="U12"/>
    </sheetView>
  </sheetViews>
  <sheetFormatPr defaultRowHeight="12"/>
  <cols>
    <col min="1" max="1" width="9.125" style="282" customWidth="1"/>
    <col min="2" max="2" width="13.75" style="282" customWidth="1"/>
    <col min="3" max="3" width="9.125" style="282" customWidth="1"/>
    <col min="4" max="5" width="9.25" style="282" customWidth="1"/>
    <col min="6" max="8" width="7.375" style="282" hidden="1" customWidth="1"/>
    <col min="9" max="9" width="9" style="283" customWidth="1"/>
    <col min="10" max="10" width="9" style="284"/>
    <col min="11" max="12" width="9" style="283"/>
    <col min="13" max="13" width="10.875" style="282" bestFit="1" customWidth="1"/>
    <col min="14" max="16384" width="9" style="282"/>
  </cols>
  <sheetData>
    <row r="1" spans="1:203" ht="16.5" customHeight="1"/>
    <row r="2" spans="1:203" ht="22.5" customHeight="1">
      <c r="A2" s="285" t="s">
        <v>189</v>
      </c>
      <c r="B2" s="285"/>
      <c r="C2" s="285"/>
      <c r="D2" s="285"/>
      <c r="E2" s="285"/>
      <c r="F2" s="285"/>
      <c r="G2" s="285"/>
      <c r="H2" s="285"/>
    </row>
    <row r="3" spans="1:203" ht="16.5" customHeight="1">
      <c r="A3" s="277" t="s">
        <v>190</v>
      </c>
      <c r="E3" s="561"/>
      <c r="F3" s="561"/>
      <c r="G3" s="561"/>
      <c r="H3" s="561"/>
      <c r="M3" s="286" t="s">
        <v>101</v>
      </c>
    </row>
    <row r="4" spans="1:203" ht="16.5" customHeight="1">
      <c r="A4" s="562" t="s">
        <v>191</v>
      </c>
      <c r="B4" s="564" t="s">
        <v>641</v>
      </c>
      <c r="C4" s="565" t="s">
        <v>192</v>
      </c>
      <c r="D4" s="565"/>
      <c r="E4" s="565"/>
      <c r="F4" s="565"/>
      <c r="G4" s="565"/>
      <c r="H4" s="566"/>
      <c r="I4" s="567" t="s">
        <v>193</v>
      </c>
      <c r="J4" s="577" t="s">
        <v>194</v>
      </c>
      <c r="K4" s="573" t="s">
        <v>195</v>
      </c>
      <c r="L4" s="574" t="s">
        <v>196</v>
      </c>
      <c r="M4" s="521"/>
    </row>
    <row r="5" spans="1:203" ht="16.5" customHeight="1">
      <c r="A5" s="563"/>
      <c r="B5" s="564"/>
      <c r="C5" s="577" t="s">
        <v>197</v>
      </c>
      <c r="D5" s="579" t="s">
        <v>198</v>
      </c>
      <c r="E5" s="580"/>
      <c r="F5" s="581" t="s">
        <v>199</v>
      </c>
      <c r="G5" s="580" t="s">
        <v>200</v>
      </c>
      <c r="H5" s="582"/>
      <c r="I5" s="568"/>
      <c r="J5" s="583"/>
      <c r="K5" s="573"/>
      <c r="L5" s="575"/>
      <c r="M5" s="570" t="s">
        <v>117</v>
      </c>
    </row>
    <row r="6" spans="1:203" ht="36.75" customHeight="1">
      <c r="A6" s="563"/>
      <c r="B6" s="564"/>
      <c r="C6" s="578"/>
      <c r="D6" s="522" t="s">
        <v>201</v>
      </c>
      <c r="E6" s="522" t="s">
        <v>202</v>
      </c>
      <c r="F6" s="582"/>
      <c r="G6" s="522" t="s">
        <v>203</v>
      </c>
      <c r="H6" s="522" t="s">
        <v>204</v>
      </c>
      <c r="I6" s="569"/>
      <c r="J6" s="578"/>
      <c r="K6" s="573"/>
      <c r="L6" s="576"/>
      <c r="M6" s="571"/>
      <c r="N6" s="287"/>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8"/>
      <c r="CB6" s="288"/>
      <c r="CC6" s="288"/>
      <c r="CD6" s="288"/>
      <c r="CE6" s="288"/>
      <c r="CF6" s="288"/>
      <c r="CG6" s="288"/>
      <c r="CH6" s="288"/>
      <c r="CI6" s="288"/>
      <c r="CJ6" s="288"/>
      <c r="CK6" s="288"/>
      <c r="CL6" s="288"/>
      <c r="CM6" s="288"/>
      <c r="CN6" s="288"/>
      <c r="CO6" s="288"/>
      <c r="CP6" s="288"/>
      <c r="CQ6" s="288"/>
      <c r="CR6" s="288"/>
      <c r="CS6" s="288"/>
      <c r="CT6" s="288"/>
      <c r="CU6" s="288"/>
      <c r="CV6" s="288"/>
      <c r="CW6" s="288"/>
      <c r="CX6" s="288"/>
      <c r="CY6" s="288"/>
      <c r="CZ6" s="288"/>
      <c r="DA6" s="288"/>
      <c r="DB6" s="288"/>
      <c r="DC6" s="288"/>
      <c r="DD6" s="288"/>
      <c r="DE6" s="288"/>
      <c r="DF6" s="288"/>
      <c r="DG6" s="288"/>
      <c r="DH6" s="288"/>
      <c r="DI6" s="288"/>
      <c r="DJ6" s="288"/>
      <c r="DK6" s="288"/>
      <c r="DL6" s="288"/>
      <c r="DM6" s="288"/>
      <c r="DN6" s="288"/>
      <c r="DO6" s="288"/>
      <c r="DP6" s="288"/>
      <c r="DQ6" s="288"/>
      <c r="DR6" s="288"/>
      <c r="DS6" s="288"/>
      <c r="DT6" s="288"/>
      <c r="DU6" s="288"/>
      <c r="DV6" s="288"/>
      <c r="DW6" s="288"/>
      <c r="DX6" s="288"/>
      <c r="DY6" s="288"/>
      <c r="DZ6" s="288"/>
      <c r="EA6" s="288"/>
      <c r="EB6" s="288"/>
      <c r="EC6" s="288"/>
      <c r="ED6" s="288"/>
      <c r="EE6" s="288"/>
      <c r="EF6" s="288"/>
      <c r="EG6" s="288"/>
      <c r="EH6" s="288"/>
      <c r="EI6" s="288"/>
      <c r="EJ6" s="288"/>
      <c r="EK6" s="288"/>
      <c r="EL6" s="288"/>
      <c r="EM6" s="288"/>
      <c r="EN6" s="288"/>
      <c r="EO6" s="288"/>
      <c r="EP6" s="288"/>
      <c r="EQ6" s="288"/>
      <c r="ER6" s="288"/>
      <c r="ES6" s="288"/>
      <c r="ET6" s="288"/>
      <c r="EU6" s="288"/>
      <c r="EV6" s="288"/>
      <c r="EW6" s="288"/>
      <c r="EX6" s="288"/>
      <c r="EY6" s="288"/>
      <c r="EZ6" s="288"/>
      <c r="FA6" s="288"/>
      <c r="FB6" s="288"/>
      <c r="FC6" s="288"/>
      <c r="FD6" s="288"/>
      <c r="FE6" s="288"/>
      <c r="FF6" s="288"/>
      <c r="FG6" s="288"/>
      <c r="FH6" s="288"/>
      <c r="FI6" s="288"/>
      <c r="FJ6" s="288"/>
      <c r="FK6" s="288"/>
      <c r="FL6" s="288"/>
      <c r="FM6" s="288"/>
      <c r="FN6" s="288"/>
      <c r="FO6" s="288"/>
      <c r="FP6" s="288"/>
      <c r="FQ6" s="288"/>
      <c r="FR6" s="288"/>
      <c r="FS6" s="288"/>
      <c r="FT6" s="288"/>
      <c r="FU6" s="288"/>
      <c r="FV6" s="288"/>
      <c r="FW6" s="288"/>
      <c r="FX6" s="288"/>
      <c r="FY6" s="288"/>
      <c r="FZ6" s="288"/>
      <c r="GA6" s="288"/>
      <c r="GB6" s="288"/>
      <c r="GC6" s="288"/>
      <c r="GD6" s="288"/>
      <c r="GE6" s="288"/>
      <c r="GF6" s="288"/>
      <c r="GG6" s="288"/>
      <c r="GH6" s="288"/>
      <c r="GI6" s="288"/>
      <c r="GJ6" s="288"/>
      <c r="GK6" s="288"/>
      <c r="GL6" s="288"/>
      <c r="GM6" s="288"/>
      <c r="GN6" s="288"/>
      <c r="GO6" s="288"/>
      <c r="GP6" s="288"/>
      <c r="GQ6" s="288"/>
      <c r="GR6" s="288"/>
      <c r="GS6" s="288"/>
      <c r="GT6" s="288"/>
      <c r="GU6" s="288"/>
    </row>
    <row r="7" spans="1:203" ht="18" customHeight="1">
      <c r="A7" s="483" t="s">
        <v>205</v>
      </c>
      <c r="B7" s="484">
        <f>B8+B52+B88+B103+B128+B153+B189+B223+B249+B269+B284+B300+B332+B343</f>
        <v>21627</v>
      </c>
      <c r="C7" s="485">
        <f t="shared" ref="C7:M7" si="0">C8+C52+C88+C103+C128+C153+C189+C223+C249+C269+C284+C300+C332+C343</f>
        <v>37910</v>
      </c>
      <c r="D7" s="485">
        <f t="shared" si="0"/>
        <v>20382</v>
      </c>
      <c r="E7" s="485">
        <f t="shared" si="0"/>
        <v>17528</v>
      </c>
      <c r="F7" s="485">
        <f t="shared" si="0"/>
        <v>0</v>
      </c>
      <c r="G7" s="485">
        <f t="shared" si="0"/>
        <v>0</v>
      </c>
      <c r="H7" s="486">
        <f t="shared" si="0"/>
        <v>0</v>
      </c>
      <c r="I7" s="486">
        <f>C7/B7</f>
        <v>1.7529014657603921</v>
      </c>
      <c r="J7" s="487">
        <f t="shared" si="0"/>
        <v>15275</v>
      </c>
      <c r="K7" s="488">
        <f>(K8+K52+K88+K103+K128+K153+K189+K223+K249+K269+K284+K300+K332+K343)/14</f>
        <v>57.42021911495501</v>
      </c>
      <c r="L7" s="488">
        <f>C7/M7</f>
        <v>57.809021318124984</v>
      </c>
      <c r="M7" s="488">
        <f>M8+M52+M88+M103+M128+M153+M189+M223+M249+M269+M284+M300+M332+M343</f>
        <v>655.78</v>
      </c>
      <c r="N7" s="287"/>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c r="BW7" s="288"/>
      <c r="BX7" s="288"/>
      <c r="BY7" s="288"/>
      <c r="BZ7" s="288"/>
      <c r="CA7" s="288"/>
      <c r="CB7" s="288"/>
      <c r="CC7" s="288"/>
      <c r="CD7" s="288"/>
      <c r="CE7" s="288"/>
      <c r="CF7" s="288"/>
      <c r="CG7" s="288"/>
      <c r="CH7" s="288"/>
      <c r="CI7" s="288"/>
      <c r="CJ7" s="288"/>
      <c r="CK7" s="288"/>
      <c r="CL7" s="288"/>
      <c r="CM7" s="288"/>
      <c r="CN7" s="288"/>
      <c r="CO7" s="288"/>
      <c r="CP7" s="288"/>
      <c r="CQ7" s="288"/>
      <c r="CR7" s="288"/>
      <c r="CS7" s="288"/>
      <c r="CT7" s="288"/>
      <c r="CU7" s="288"/>
      <c r="CV7" s="288"/>
      <c r="CW7" s="288"/>
      <c r="CX7" s="288"/>
      <c r="CY7" s="288"/>
      <c r="CZ7" s="288"/>
      <c r="DA7" s="288"/>
      <c r="DB7" s="288"/>
      <c r="DC7" s="288"/>
      <c r="DD7" s="288"/>
      <c r="DE7" s="288"/>
      <c r="DF7" s="288"/>
      <c r="DG7" s="288"/>
      <c r="DH7" s="288"/>
      <c r="DI7" s="288"/>
      <c r="DJ7" s="288"/>
      <c r="DK7" s="288"/>
      <c r="DL7" s="288"/>
      <c r="DM7" s="288"/>
      <c r="DN7" s="288"/>
      <c r="DO7" s="288"/>
      <c r="DP7" s="288"/>
      <c r="DQ7" s="288"/>
      <c r="DR7" s="288"/>
      <c r="DS7" s="288"/>
      <c r="DT7" s="288"/>
      <c r="DU7" s="288"/>
      <c r="DV7" s="288"/>
      <c r="DW7" s="288"/>
      <c r="DX7" s="288"/>
      <c r="DY7" s="288"/>
      <c r="DZ7" s="288"/>
      <c r="EA7" s="288"/>
      <c r="EB7" s="288"/>
      <c r="EC7" s="288"/>
      <c r="ED7" s="288"/>
      <c r="EE7" s="288"/>
      <c r="EF7" s="288"/>
      <c r="EG7" s="288"/>
      <c r="EH7" s="288"/>
      <c r="EI7" s="288"/>
      <c r="EJ7" s="288"/>
      <c r="EK7" s="288"/>
      <c r="EL7" s="288"/>
      <c r="EM7" s="288"/>
      <c r="EN7" s="288"/>
      <c r="EO7" s="288"/>
      <c r="EP7" s="288"/>
      <c r="EQ7" s="288"/>
      <c r="ER7" s="288"/>
      <c r="ES7" s="288"/>
      <c r="ET7" s="288"/>
      <c r="EU7" s="288"/>
      <c r="EV7" s="288"/>
      <c r="EW7" s="288"/>
      <c r="EX7" s="288"/>
      <c r="EY7" s="288"/>
      <c r="EZ7" s="288"/>
      <c r="FA7" s="288"/>
      <c r="FB7" s="288"/>
      <c r="FC7" s="288"/>
      <c r="FD7" s="288"/>
      <c r="FE7" s="288"/>
      <c r="FF7" s="288"/>
      <c r="FG7" s="288"/>
      <c r="FH7" s="288"/>
      <c r="FI7" s="288"/>
      <c r="FJ7" s="288"/>
      <c r="FK7" s="288"/>
      <c r="FL7" s="288"/>
      <c r="FM7" s="288"/>
      <c r="FN7" s="288"/>
      <c r="FO7" s="288"/>
      <c r="FP7" s="288"/>
      <c r="FQ7" s="288"/>
      <c r="FR7" s="288"/>
      <c r="FS7" s="288"/>
      <c r="FT7" s="288"/>
      <c r="FU7" s="288"/>
      <c r="FV7" s="288"/>
      <c r="FW7" s="288"/>
      <c r="FX7" s="288"/>
      <c r="FY7" s="288"/>
      <c r="FZ7" s="288"/>
      <c r="GA7" s="288"/>
      <c r="GB7" s="288"/>
      <c r="GC7" s="288"/>
      <c r="GD7" s="288"/>
      <c r="GE7" s="288"/>
      <c r="GF7" s="288"/>
      <c r="GG7" s="288"/>
      <c r="GH7" s="288"/>
      <c r="GI7" s="288"/>
      <c r="GJ7" s="288"/>
      <c r="GK7" s="288"/>
      <c r="GL7" s="288"/>
      <c r="GM7" s="288"/>
      <c r="GN7" s="288"/>
      <c r="GO7" s="288"/>
      <c r="GP7" s="288"/>
      <c r="GQ7" s="288"/>
      <c r="GR7" s="288"/>
      <c r="GS7" s="288"/>
      <c r="GT7" s="288"/>
      <c r="GU7" s="288"/>
    </row>
    <row r="8" spans="1:203" ht="18" customHeight="1">
      <c r="A8" s="489" t="s">
        <v>206</v>
      </c>
      <c r="B8" s="16">
        <f>SUM(B9:B51)</f>
        <v>2619</v>
      </c>
      <c r="C8" s="490">
        <f>SUM(D8:E8)</f>
        <v>4448</v>
      </c>
      <c r="D8" s="490">
        <f t="shared" ref="D8:E8" si="1">SUM(D9:D51)</f>
        <v>2343</v>
      </c>
      <c r="E8" s="490">
        <f t="shared" si="1"/>
        <v>2105</v>
      </c>
      <c r="F8" s="490">
        <f>SUBTOTAL(9,G8:H8)</f>
        <v>0</v>
      </c>
      <c r="G8" s="490">
        <v>0</v>
      </c>
      <c r="H8" s="491">
        <v>0</v>
      </c>
      <c r="I8" s="518">
        <f t="shared" ref="I8:I71" si="2">C8/B8</f>
        <v>1.6983581519663995</v>
      </c>
      <c r="J8" s="519">
        <f>SUBTOTAL(9,J9:J51)</f>
        <v>2333</v>
      </c>
      <c r="K8" s="520">
        <f>AVERAGE(K9:K51)</f>
        <v>59.75069767441861</v>
      </c>
      <c r="L8" s="520">
        <f t="shared" ref="L8:L51" si="3">C8/$M$8</f>
        <v>55.830299987448221</v>
      </c>
      <c r="M8" s="662">
        <v>79.67</v>
      </c>
    </row>
    <row r="9" spans="1:203" ht="18" customHeight="1">
      <c r="A9" s="492" t="s">
        <v>207</v>
      </c>
      <c r="B9" s="493">
        <v>41</v>
      </c>
      <c r="C9" s="494">
        <f>D9+E9</f>
        <v>57</v>
      </c>
      <c r="D9" s="494">
        <v>26</v>
      </c>
      <c r="E9" s="494">
        <v>31</v>
      </c>
      <c r="F9" s="25">
        <v>0</v>
      </c>
      <c r="G9" s="25">
        <v>0</v>
      </c>
      <c r="H9" s="495">
        <v>0</v>
      </c>
      <c r="I9" s="496">
        <f t="shared" si="2"/>
        <v>1.3902439024390243</v>
      </c>
      <c r="J9" s="494">
        <v>43</v>
      </c>
      <c r="K9" s="497">
        <v>68.180000000000007</v>
      </c>
      <c r="L9" s="498">
        <f t="shared" si="3"/>
        <v>0.71545123634994345</v>
      </c>
      <c r="M9" s="499">
        <v>0</v>
      </c>
    </row>
    <row r="10" spans="1:203" ht="18" customHeight="1">
      <c r="A10" s="492" t="s">
        <v>208</v>
      </c>
      <c r="B10" s="493">
        <v>27</v>
      </c>
      <c r="C10" s="494">
        <f t="shared" ref="C10:C51" si="4">D10+E10</f>
        <v>43</v>
      </c>
      <c r="D10" s="494">
        <v>20</v>
      </c>
      <c r="E10" s="494">
        <v>23</v>
      </c>
      <c r="F10" s="25">
        <v>0</v>
      </c>
      <c r="G10" s="25">
        <v>0</v>
      </c>
      <c r="H10" s="495">
        <v>0</v>
      </c>
      <c r="I10" s="496">
        <f t="shared" si="2"/>
        <v>1.5925925925925926</v>
      </c>
      <c r="J10" s="494">
        <v>28</v>
      </c>
      <c r="K10" s="497">
        <v>63.09</v>
      </c>
      <c r="L10" s="498">
        <f t="shared" si="3"/>
        <v>0.53972637128153633</v>
      </c>
      <c r="M10" s="499">
        <v>0</v>
      </c>
    </row>
    <row r="11" spans="1:203" ht="18" customHeight="1">
      <c r="A11" s="492" t="s">
        <v>209</v>
      </c>
      <c r="B11" s="493">
        <v>33</v>
      </c>
      <c r="C11" s="494">
        <f t="shared" si="4"/>
        <v>55</v>
      </c>
      <c r="D11" s="494">
        <v>31</v>
      </c>
      <c r="E11" s="494">
        <v>24</v>
      </c>
      <c r="F11" s="25">
        <v>0</v>
      </c>
      <c r="G11" s="25">
        <v>0</v>
      </c>
      <c r="H11" s="495">
        <v>0</v>
      </c>
      <c r="I11" s="496">
        <f t="shared" si="2"/>
        <v>1.6666666666666667</v>
      </c>
      <c r="J11" s="494">
        <v>43</v>
      </c>
      <c r="K11" s="497">
        <v>67.599999999999994</v>
      </c>
      <c r="L11" s="498">
        <f t="shared" si="3"/>
        <v>0.69034768419731396</v>
      </c>
      <c r="M11" s="499">
        <v>0</v>
      </c>
    </row>
    <row r="12" spans="1:203" ht="18" customHeight="1">
      <c r="A12" s="492" t="s">
        <v>210</v>
      </c>
      <c r="B12" s="493">
        <v>41</v>
      </c>
      <c r="C12" s="494">
        <f t="shared" si="4"/>
        <v>55</v>
      </c>
      <c r="D12" s="494">
        <v>31</v>
      </c>
      <c r="E12" s="494">
        <v>24</v>
      </c>
      <c r="F12" s="25">
        <v>0</v>
      </c>
      <c r="G12" s="25">
        <v>0</v>
      </c>
      <c r="H12" s="495">
        <v>0</v>
      </c>
      <c r="I12" s="496">
        <f t="shared" si="2"/>
        <v>1.3414634146341464</v>
      </c>
      <c r="J12" s="494">
        <v>44</v>
      </c>
      <c r="K12" s="497">
        <v>68.22</v>
      </c>
      <c r="L12" s="498">
        <f t="shared" si="3"/>
        <v>0.69034768419731396</v>
      </c>
      <c r="M12" s="499">
        <v>0</v>
      </c>
    </row>
    <row r="13" spans="1:203" ht="18" customHeight="1">
      <c r="A13" s="492" t="s">
        <v>211</v>
      </c>
      <c r="B13" s="493">
        <v>33</v>
      </c>
      <c r="C13" s="494">
        <f t="shared" si="4"/>
        <v>66</v>
      </c>
      <c r="D13" s="494">
        <v>34</v>
      </c>
      <c r="E13" s="494">
        <v>32</v>
      </c>
      <c r="F13" s="25">
        <v>0</v>
      </c>
      <c r="G13" s="25">
        <v>0</v>
      </c>
      <c r="H13" s="495">
        <v>0</v>
      </c>
      <c r="I13" s="496">
        <f t="shared" si="2"/>
        <v>2</v>
      </c>
      <c r="J13" s="494">
        <v>42</v>
      </c>
      <c r="K13" s="497">
        <v>61.04</v>
      </c>
      <c r="L13" s="498">
        <f t="shared" si="3"/>
        <v>0.82841722103677673</v>
      </c>
      <c r="M13" s="499">
        <v>0</v>
      </c>
    </row>
    <row r="14" spans="1:203" ht="18" customHeight="1">
      <c r="A14" s="492" t="s">
        <v>212</v>
      </c>
      <c r="B14" s="493">
        <v>58</v>
      </c>
      <c r="C14" s="494">
        <f t="shared" si="4"/>
        <v>86</v>
      </c>
      <c r="D14" s="494">
        <v>50</v>
      </c>
      <c r="E14" s="494">
        <v>36</v>
      </c>
      <c r="F14" s="25">
        <v>0</v>
      </c>
      <c r="G14" s="25">
        <v>0</v>
      </c>
      <c r="H14" s="495">
        <v>0</v>
      </c>
      <c r="I14" s="496">
        <f t="shared" si="2"/>
        <v>1.4827586206896552</v>
      </c>
      <c r="J14" s="494">
        <v>45</v>
      </c>
      <c r="K14" s="497">
        <v>56.67</v>
      </c>
      <c r="L14" s="498">
        <f t="shared" si="3"/>
        <v>1.0794527425630727</v>
      </c>
      <c r="M14" s="499">
        <v>0</v>
      </c>
    </row>
    <row r="15" spans="1:203" ht="18" customHeight="1">
      <c r="A15" s="492" t="s">
        <v>213</v>
      </c>
      <c r="B15" s="493">
        <v>62</v>
      </c>
      <c r="C15" s="494">
        <f t="shared" si="4"/>
        <v>107</v>
      </c>
      <c r="D15" s="494">
        <v>62</v>
      </c>
      <c r="E15" s="494">
        <v>45</v>
      </c>
      <c r="F15" s="25">
        <v>0</v>
      </c>
      <c r="G15" s="25">
        <v>0</v>
      </c>
      <c r="H15" s="495">
        <v>0</v>
      </c>
      <c r="I15" s="496">
        <f t="shared" si="2"/>
        <v>1.7258064516129032</v>
      </c>
      <c r="J15" s="494">
        <v>49</v>
      </c>
      <c r="K15" s="497">
        <v>52.44</v>
      </c>
      <c r="L15" s="498">
        <f t="shared" si="3"/>
        <v>1.3430400401656835</v>
      </c>
      <c r="M15" s="499">
        <v>0</v>
      </c>
    </row>
    <row r="16" spans="1:203" ht="18" customHeight="1">
      <c r="A16" s="492" t="s">
        <v>214</v>
      </c>
      <c r="B16" s="493">
        <v>48</v>
      </c>
      <c r="C16" s="494">
        <f t="shared" si="4"/>
        <v>74</v>
      </c>
      <c r="D16" s="494">
        <v>34</v>
      </c>
      <c r="E16" s="494">
        <v>40</v>
      </c>
      <c r="F16" s="25">
        <v>0</v>
      </c>
      <c r="G16" s="25">
        <v>0</v>
      </c>
      <c r="H16" s="495">
        <v>0</v>
      </c>
      <c r="I16" s="496">
        <f t="shared" si="2"/>
        <v>1.5416666666666667</v>
      </c>
      <c r="J16" s="494">
        <v>56</v>
      </c>
      <c r="K16" s="497">
        <v>64.540000000000006</v>
      </c>
      <c r="L16" s="498">
        <f t="shared" si="3"/>
        <v>0.92883142964729504</v>
      </c>
      <c r="M16" s="499">
        <v>0</v>
      </c>
    </row>
    <row r="17" spans="1:13" ht="18" customHeight="1">
      <c r="A17" s="492" t="s">
        <v>215</v>
      </c>
      <c r="B17" s="493">
        <v>24</v>
      </c>
      <c r="C17" s="494">
        <f t="shared" si="4"/>
        <v>40</v>
      </c>
      <c r="D17" s="494">
        <v>22</v>
      </c>
      <c r="E17" s="494">
        <v>18</v>
      </c>
      <c r="F17" s="25">
        <v>0</v>
      </c>
      <c r="G17" s="25">
        <v>0</v>
      </c>
      <c r="H17" s="495">
        <v>0</v>
      </c>
      <c r="I17" s="496">
        <f t="shared" si="2"/>
        <v>1.6666666666666667</v>
      </c>
      <c r="J17" s="494">
        <v>28</v>
      </c>
      <c r="K17" s="497">
        <v>67.42</v>
      </c>
      <c r="L17" s="498">
        <f t="shared" si="3"/>
        <v>0.50207104305259198</v>
      </c>
      <c r="M17" s="499">
        <v>0</v>
      </c>
    </row>
    <row r="18" spans="1:13" ht="18" customHeight="1">
      <c r="A18" s="492" t="s">
        <v>216</v>
      </c>
      <c r="B18" s="493">
        <v>29</v>
      </c>
      <c r="C18" s="494">
        <f t="shared" si="4"/>
        <v>48</v>
      </c>
      <c r="D18" s="494">
        <v>25</v>
      </c>
      <c r="E18" s="494">
        <v>23</v>
      </c>
      <c r="F18" s="25">
        <v>0</v>
      </c>
      <c r="G18" s="25">
        <v>0</v>
      </c>
      <c r="H18" s="495">
        <v>0</v>
      </c>
      <c r="I18" s="496">
        <f t="shared" si="2"/>
        <v>1.6551724137931034</v>
      </c>
      <c r="J18" s="494">
        <v>28</v>
      </c>
      <c r="K18" s="497">
        <v>61.18</v>
      </c>
      <c r="L18" s="498">
        <f t="shared" si="3"/>
        <v>0.60248525166311029</v>
      </c>
      <c r="M18" s="499">
        <v>0</v>
      </c>
    </row>
    <row r="19" spans="1:13" ht="18" customHeight="1">
      <c r="A19" s="492" t="s">
        <v>217</v>
      </c>
      <c r="B19" s="493">
        <v>41</v>
      </c>
      <c r="C19" s="494">
        <f t="shared" si="4"/>
        <v>71</v>
      </c>
      <c r="D19" s="494">
        <v>41</v>
      </c>
      <c r="E19" s="494">
        <v>30</v>
      </c>
      <c r="F19" s="25">
        <v>0</v>
      </c>
      <c r="G19" s="25">
        <v>0</v>
      </c>
      <c r="H19" s="495">
        <v>0</v>
      </c>
      <c r="I19" s="496">
        <f t="shared" si="2"/>
        <v>1.7317073170731707</v>
      </c>
      <c r="J19" s="494">
        <v>40</v>
      </c>
      <c r="K19" s="497">
        <v>59.77</v>
      </c>
      <c r="L19" s="498">
        <f t="shared" si="3"/>
        <v>0.89117610141835069</v>
      </c>
      <c r="M19" s="499">
        <v>0</v>
      </c>
    </row>
    <row r="20" spans="1:13" ht="18" customHeight="1">
      <c r="A20" s="492" t="s">
        <v>218</v>
      </c>
      <c r="B20" s="493">
        <v>26</v>
      </c>
      <c r="C20" s="494">
        <f t="shared" si="4"/>
        <v>41</v>
      </c>
      <c r="D20" s="494">
        <v>21</v>
      </c>
      <c r="E20" s="494">
        <v>20</v>
      </c>
      <c r="F20" s="25">
        <v>0</v>
      </c>
      <c r="G20" s="25">
        <v>0</v>
      </c>
      <c r="H20" s="495">
        <v>0</v>
      </c>
      <c r="I20" s="496">
        <f t="shared" si="2"/>
        <v>1.5769230769230769</v>
      </c>
      <c r="J20" s="494">
        <v>25</v>
      </c>
      <c r="K20" s="497">
        <v>61.15</v>
      </c>
      <c r="L20" s="498">
        <f t="shared" si="3"/>
        <v>0.51462281912890673</v>
      </c>
      <c r="M20" s="499">
        <v>0</v>
      </c>
    </row>
    <row r="21" spans="1:13" ht="18" customHeight="1">
      <c r="A21" s="492" t="s">
        <v>219</v>
      </c>
      <c r="B21" s="493">
        <v>59</v>
      </c>
      <c r="C21" s="494">
        <f t="shared" si="4"/>
        <v>89</v>
      </c>
      <c r="D21" s="494">
        <v>51</v>
      </c>
      <c r="E21" s="494">
        <v>38</v>
      </c>
      <c r="F21" s="25">
        <v>0</v>
      </c>
      <c r="G21" s="25">
        <v>0</v>
      </c>
      <c r="H21" s="495">
        <v>0</v>
      </c>
      <c r="I21" s="496">
        <f t="shared" si="2"/>
        <v>1.5084745762711864</v>
      </c>
      <c r="J21" s="494">
        <v>56</v>
      </c>
      <c r="K21" s="497">
        <v>62.74</v>
      </c>
      <c r="L21" s="498">
        <f t="shared" si="3"/>
        <v>1.1171080707920171</v>
      </c>
      <c r="M21" s="499">
        <v>0</v>
      </c>
    </row>
    <row r="22" spans="1:13" ht="18" customHeight="1">
      <c r="A22" s="492" t="s">
        <v>220</v>
      </c>
      <c r="B22" s="493">
        <v>19</v>
      </c>
      <c r="C22" s="494">
        <f t="shared" si="4"/>
        <v>22</v>
      </c>
      <c r="D22" s="494">
        <v>14</v>
      </c>
      <c r="E22" s="494">
        <v>8</v>
      </c>
      <c r="F22" s="25">
        <v>0</v>
      </c>
      <c r="G22" s="25">
        <v>0</v>
      </c>
      <c r="H22" s="495">
        <v>0</v>
      </c>
      <c r="I22" s="496">
        <f t="shared" si="2"/>
        <v>1.1578947368421053</v>
      </c>
      <c r="J22" s="494">
        <v>17</v>
      </c>
      <c r="K22" s="497">
        <v>65.099999999999994</v>
      </c>
      <c r="L22" s="498">
        <f t="shared" si="3"/>
        <v>0.27613907367892554</v>
      </c>
      <c r="M22" s="499">
        <v>0</v>
      </c>
    </row>
    <row r="23" spans="1:13" ht="18" customHeight="1">
      <c r="A23" s="492" t="s">
        <v>221</v>
      </c>
      <c r="B23" s="493">
        <v>64</v>
      </c>
      <c r="C23" s="494">
        <f t="shared" si="4"/>
        <v>116</v>
      </c>
      <c r="D23" s="494">
        <v>53</v>
      </c>
      <c r="E23" s="494">
        <v>63</v>
      </c>
      <c r="F23" s="25">
        <v>0</v>
      </c>
      <c r="G23" s="25">
        <v>0</v>
      </c>
      <c r="H23" s="495">
        <v>0</v>
      </c>
      <c r="I23" s="496">
        <f t="shared" si="2"/>
        <v>1.8125</v>
      </c>
      <c r="J23" s="494">
        <v>65</v>
      </c>
      <c r="K23" s="497">
        <v>56.68</v>
      </c>
      <c r="L23" s="498">
        <f t="shared" si="3"/>
        <v>1.4560060248525166</v>
      </c>
      <c r="M23" s="499">
        <v>0</v>
      </c>
    </row>
    <row r="24" spans="1:13" ht="18" customHeight="1">
      <c r="A24" s="492" t="s">
        <v>222</v>
      </c>
      <c r="B24" s="493">
        <v>47</v>
      </c>
      <c r="C24" s="494">
        <f t="shared" si="4"/>
        <v>69</v>
      </c>
      <c r="D24" s="494">
        <v>32</v>
      </c>
      <c r="E24" s="494">
        <v>37</v>
      </c>
      <c r="F24" s="25">
        <v>0</v>
      </c>
      <c r="G24" s="25">
        <v>0</v>
      </c>
      <c r="H24" s="495">
        <v>0</v>
      </c>
      <c r="I24" s="496">
        <f t="shared" si="2"/>
        <v>1.4680851063829787</v>
      </c>
      <c r="J24" s="494">
        <v>45</v>
      </c>
      <c r="K24" s="497">
        <v>63.46</v>
      </c>
      <c r="L24" s="498">
        <f t="shared" si="3"/>
        <v>0.86607254926572108</v>
      </c>
      <c r="M24" s="499">
        <v>0</v>
      </c>
    </row>
    <row r="25" spans="1:13" ht="18" customHeight="1">
      <c r="A25" s="492" t="s">
        <v>223</v>
      </c>
      <c r="B25" s="493">
        <v>42</v>
      </c>
      <c r="C25" s="494">
        <f t="shared" si="4"/>
        <v>66</v>
      </c>
      <c r="D25" s="494">
        <v>37</v>
      </c>
      <c r="E25" s="494">
        <v>29</v>
      </c>
      <c r="F25" s="25">
        <v>0</v>
      </c>
      <c r="G25" s="25">
        <v>0</v>
      </c>
      <c r="H25" s="495">
        <v>0</v>
      </c>
      <c r="I25" s="496">
        <f t="shared" si="2"/>
        <v>1.5714285714285714</v>
      </c>
      <c r="J25" s="494">
        <v>41</v>
      </c>
      <c r="K25" s="497">
        <v>62.19</v>
      </c>
      <c r="L25" s="498">
        <f t="shared" si="3"/>
        <v>0.82841722103677673</v>
      </c>
      <c r="M25" s="499">
        <v>0</v>
      </c>
    </row>
    <row r="26" spans="1:13" ht="18" customHeight="1">
      <c r="A26" s="492" t="s">
        <v>224</v>
      </c>
      <c r="B26" s="493">
        <v>68</v>
      </c>
      <c r="C26" s="494">
        <f t="shared" si="4"/>
        <v>129</v>
      </c>
      <c r="D26" s="494">
        <v>64</v>
      </c>
      <c r="E26" s="494">
        <v>65</v>
      </c>
      <c r="F26" s="25">
        <v>0</v>
      </c>
      <c r="G26" s="25">
        <v>0</v>
      </c>
      <c r="H26" s="495">
        <v>0</v>
      </c>
      <c r="I26" s="496">
        <f t="shared" si="2"/>
        <v>1.8970588235294117</v>
      </c>
      <c r="J26" s="494">
        <v>54</v>
      </c>
      <c r="K26" s="497">
        <v>53.32</v>
      </c>
      <c r="L26" s="498">
        <f t="shared" si="3"/>
        <v>1.619179113844609</v>
      </c>
      <c r="M26" s="499">
        <v>0</v>
      </c>
    </row>
    <row r="27" spans="1:13" ht="18" customHeight="1">
      <c r="A27" s="492" t="s">
        <v>225</v>
      </c>
      <c r="B27" s="493">
        <v>89</v>
      </c>
      <c r="C27" s="494">
        <f t="shared" si="4"/>
        <v>139</v>
      </c>
      <c r="D27" s="494">
        <v>78</v>
      </c>
      <c r="E27" s="494">
        <v>61</v>
      </c>
      <c r="F27" s="25">
        <v>0</v>
      </c>
      <c r="G27" s="25">
        <v>0</v>
      </c>
      <c r="H27" s="495">
        <v>0</v>
      </c>
      <c r="I27" s="496">
        <f t="shared" si="2"/>
        <v>1.5617977528089888</v>
      </c>
      <c r="J27" s="494">
        <v>72</v>
      </c>
      <c r="K27" s="497">
        <v>55.75</v>
      </c>
      <c r="L27" s="498">
        <f t="shared" si="3"/>
        <v>1.7446968746077569</v>
      </c>
      <c r="M27" s="499">
        <v>0</v>
      </c>
    </row>
    <row r="28" spans="1:13" ht="18" customHeight="1">
      <c r="A28" s="492" t="s">
        <v>226</v>
      </c>
      <c r="B28" s="493">
        <v>206</v>
      </c>
      <c r="C28" s="494">
        <f t="shared" si="4"/>
        <v>408</v>
      </c>
      <c r="D28" s="494">
        <v>215</v>
      </c>
      <c r="E28" s="494">
        <v>193</v>
      </c>
      <c r="F28" s="25">
        <v>0</v>
      </c>
      <c r="G28" s="25">
        <v>0</v>
      </c>
      <c r="H28" s="495">
        <v>0</v>
      </c>
      <c r="I28" s="496">
        <f t="shared" si="2"/>
        <v>1.9805825242718447</v>
      </c>
      <c r="J28" s="494">
        <v>161</v>
      </c>
      <c r="K28" s="497">
        <v>49.67</v>
      </c>
      <c r="L28" s="498">
        <f t="shared" si="3"/>
        <v>5.121124639136438</v>
      </c>
      <c r="M28" s="499">
        <v>0</v>
      </c>
    </row>
    <row r="29" spans="1:13" ht="18" customHeight="1">
      <c r="A29" s="492" t="s">
        <v>227</v>
      </c>
      <c r="B29" s="493">
        <v>205</v>
      </c>
      <c r="C29" s="494">
        <f t="shared" si="4"/>
        <v>399</v>
      </c>
      <c r="D29" s="494">
        <v>200</v>
      </c>
      <c r="E29" s="494">
        <v>199</v>
      </c>
      <c r="F29" s="25">
        <v>0</v>
      </c>
      <c r="G29" s="25">
        <v>0</v>
      </c>
      <c r="H29" s="495">
        <v>0</v>
      </c>
      <c r="I29" s="496">
        <f t="shared" si="2"/>
        <v>1.9463414634146341</v>
      </c>
      <c r="J29" s="494">
        <v>129</v>
      </c>
      <c r="K29" s="497">
        <v>45.6</v>
      </c>
      <c r="L29" s="498">
        <f t="shared" si="3"/>
        <v>5.0081586544496046</v>
      </c>
      <c r="M29" s="499">
        <v>0</v>
      </c>
    </row>
    <row r="30" spans="1:13" ht="18" customHeight="1">
      <c r="A30" s="492" t="s">
        <v>228</v>
      </c>
      <c r="B30" s="493">
        <v>129</v>
      </c>
      <c r="C30" s="494">
        <f t="shared" si="4"/>
        <v>235</v>
      </c>
      <c r="D30" s="494">
        <v>129</v>
      </c>
      <c r="E30" s="494">
        <v>106</v>
      </c>
      <c r="F30" s="25">
        <v>0</v>
      </c>
      <c r="G30" s="25">
        <v>0</v>
      </c>
      <c r="H30" s="495">
        <v>0</v>
      </c>
      <c r="I30" s="496">
        <f t="shared" si="2"/>
        <v>1.8217054263565891</v>
      </c>
      <c r="J30" s="494">
        <v>89</v>
      </c>
      <c r="K30" s="497">
        <v>48.29</v>
      </c>
      <c r="L30" s="498">
        <f t="shared" si="3"/>
        <v>2.9496673779339777</v>
      </c>
      <c r="M30" s="499">
        <v>0</v>
      </c>
    </row>
    <row r="31" spans="1:13" ht="18" customHeight="1">
      <c r="A31" s="492" t="s">
        <v>229</v>
      </c>
      <c r="B31" s="493">
        <v>75</v>
      </c>
      <c r="C31" s="494">
        <f t="shared" si="4"/>
        <v>129</v>
      </c>
      <c r="D31" s="494">
        <v>71</v>
      </c>
      <c r="E31" s="494">
        <v>58</v>
      </c>
      <c r="F31" s="25">
        <v>0</v>
      </c>
      <c r="G31" s="25">
        <v>0</v>
      </c>
      <c r="H31" s="495">
        <v>0</v>
      </c>
      <c r="I31" s="496">
        <f t="shared" si="2"/>
        <v>1.72</v>
      </c>
      <c r="J31" s="494">
        <v>53</v>
      </c>
      <c r="K31" s="497">
        <v>53.4</v>
      </c>
      <c r="L31" s="498">
        <f t="shared" si="3"/>
        <v>1.619179113844609</v>
      </c>
      <c r="M31" s="499">
        <v>0</v>
      </c>
    </row>
    <row r="32" spans="1:13" ht="18" customHeight="1">
      <c r="A32" s="492" t="s">
        <v>230</v>
      </c>
      <c r="B32" s="493">
        <v>47</v>
      </c>
      <c r="C32" s="494">
        <f t="shared" si="4"/>
        <v>83</v>
      </c>
      <c r="D32" s="494">
        <v>44</v>
      </c>
      <c r="E32" s="494">
        <v>39</v>
      </c>
      <c r="F32" s="25">
        <v>0</v>
      </c>
      <c r="G32" s="25">
        <v>0</v>
      </c>
      <c r="H32" s="495">
        <v>0</v>
      </c>
      <c r="I32" s="496">
        <f t="shared" si="2"/>
        <v>1.7659574468085106</v>
      </c>
      <c r="J32" s="494">
        <v>60</v>
      </c>
      <c r="K32" s="497">
        <v>65.05</v>
      </c>
      <c r="L32" s="498">
        <f t="shared" si="3"/>
        <v>1.0417974143341282</v>
      </c>
      <c r="M32" s="499">
        <v>0</v>
      </c>
    </row>
    <row r="33" spans="1:13" ht="18" customHeight="1">
      <c r="A33" s="492" t="s">
        <v>231</v>
      </c>
      <c r="B33" s="493">
        <v>74</v>
      </c>
      <c r="C33" s="494">
        <f t="shared" si="4"/>
        <v>133</v>
      </c>
      <c r="D33" s="494">
        <v>69</v>
      </c>
      <c r="E33" s="494">
        <v>64</v>
      </c>
      <c r="F33" s="25">
        <v>0</v>
      </c>
      <c r="G33" s="25">
        <v>0</v>
      </c>
      <c r="H33" s="495">
        <v>0</v>
      </c>
      <c r="I33" s="496">
        <f t="shared" si="2"/>
        <v>1.7972972972972974</v>
      </c>
      <c r="J33" s="494">
        <v>63</v>
      </c>
      <c r="K33" s="497">
        <v>56.52</v>
      </c>
      <c r="L33" s="498">
        <f t="shared" si="3"/>
        <v>1.6693862181498682</v>
      </c>
      <c r="M33" s="499">
        <v>0</v>
      </c>
    </row>
    <row r="34" spans="1:13" ht="18" customHeight="1">
      <c r="A34" s="492" t="s">
        <v>232</v>
      </c>
      <c r="B34" s="493">
        <v>22</v>
      </c>
      <c r="C34" s="494">
        <f t="shared" si="4"/>
        <v>36</v>
      </c>
      <c r="D34" s="494">
        <v>20</v>
      </c>
      <c r="E34" s="494">
        <v>16</v>
      </c>
      <c r="F34" s="25">
        <v>0</v>
      </c>
      <c r="G34" s="25">
        <v>0</v>
      </c>
      <c r="H34" s="495">
        <v>0</v>
      </c>
      <c r="I34" s="496">
        <f t="shared" si="2"/>
        <v>1.6363636363636365</v>
      </c>
      <c r="J34" s="494">
        <v>20</v>
      </c>
      <c r="K34" s="497">
        <v>59.89</v>
      </c>
      <c r="L34" s="498">
        <f t="shared" si="3"/>
        <v>0.45186393874733272</v>
      </c>
      <c r="M34" s="499">
        <v>0</v>
      </c>
    </row>
    <row r="35" spans="1:13" ht="18" customHeight="1">
      <c r="A35" s="492" t="s">
        <v>233</v>
      </c>
      <c r="B35" s="493">
        <v>28</v>
      </c>
      <c r="C35" s="494">
        <f t="shared" si="4"/>
        <v>46</v>
      </c>
      <c r="D35" s="494">
        <v>24</v>
      </c>
      <c r="E35" s="494">
        <v>22</v>
      </c>
      <c r="F35" s="25">
        <v>0</v>
      </c>
      <c r="G35" s="25">
        <v>0</v>
      </c>
      <c r="H35" s="495">
        <v>0</v>
      </c>
      <c r="I35" s="496">
        <f t="shared" si="2"/>
        <v>1.6428571428571428</v>
      </c>
      <c r="J35" s="494">
        <v>29</v>
      </c>
      <c r="K35" s="497">
        <v>61.04</v>
      </c>
      <c r="L35" s="498">
        <f t="shared" si="3"/>
        <v>0.57738169951048068</v>
      </c>
      <c r="M35" s="499">
        <v>0</v>
      </c>
    </row>
    <row r="36" spans="1:13" ht="18" customHeight="1">
      <c r="A36" s="492" t="s">
        <v>234</v>
      </c>
      <c r="B36" s="493">
        <v>68</v>
      </c>
      <c r="C36" s="494">
        <f t="shared" si="4"/>
        <v>104</v>
      </c>
      <c r="D36" s="494">
        <v>58</v>
      </c>
      <c r="E36" s="494">
        <v>46</v>
      </c>
      <c r="F36" s="25">
        <v>0</v>
      </c>
      <c r="G36" s="25">
        <v>0</v>
      </c>
      <c r="H36" s="495">
        <v>0</v>
      </c>
      <c r="I36" s="496">
        <f t="shared" si="2"/>
        <v>1.5294117647058822</v>
      </c>
      <c r="J36" s="494">
        <v>54</v>
      </c>
      <c r="K36" s="497">
        <v>58.71</v>
      </c>
      <c r="L36" s="498">
        <f t="shared" si="3"/>
        <v>1.305384711936739</v>
      </c>
      <c r="M36" s="499">
        <v>0</v>
      </c>
    </row>
    <row r="37" spans="1:13" ht="18" customHeight="1">
      <c r="A37" s="492" t="s">
        <v>235</v>
      </c>
      <c r="B37" s="493">
        <v>62</v>
      </c>
      <c r="C37" s="494">
        <f t="shared" si="4"/>
        <v>105</v>
      </c>
      <c r="D37" s="494">
        <v>48</v>
      </c>
      <c r="E37" s="494">
        <v>57</v>
      </c>
      <c r="F37" s="25">
        <v>0</v>
      </c>
      <c r="G37" s="25">
        <v>0</v>
      </c>
      <c r="H37" s="495">
        <v>0</v>
      </c>
      <c r="I37" s="496">
        <f t="shared" si="2"/>
        <v>1.6935483870967742</v>
      </c>
      <c r="J37" s="494">
        <v>58</v>
      </c>
      <c r="K37" s="497">
        <v>57.49</v>
      </c>
      <c r="L37" s="498">
        <f t="shared" si="3"/>
        <v>1.3179364880130537</v>
      </c>
      <c r="M37" s="499">
        <v>0</v>
      </c>
    </row>
    <row r="38" spans="1:13" ht="18" customHeight="1">
      <c r="A38" s="492" t="s">
        <v>236</v>
      </c>
      <c r="B38" s="493">
        <v>71</v>
      </c>
      <c r="C38" s="494">
        <f t="shared" si="4"/>
        <v>117</v>
      </c>
      <c r="D38" s="494">
        <v>61</v>
      </c>
      <c r="E38" s="494">
        <v>56</v>
      </c>
      <c r="F38" s="25">
        <v>0</v>
      </c>
      <c r="G38" s="25">
        <v>0</v>
      </c>
      <c r="H38" s="495">
        <v>0</v>
      </c>
      <c r="I38" s="496">
        <f t="shared" si="2"/>
        <v>1.647887323943662</v>
      </c>
      <c r="J38" s="494">
        <v>78</v>
      </c>
      <c r="K38" s="497">
        <v>64.180000000000007</v>
      </c>
      <c r="L38" s="498">
        <f t="shared" si="3"/>
        <v>1.4685578009288314</v>
      </c>
      <c r="M38" s="499">
        <v>0</v>
      </c>
    </row>
    <row r="39" spans="1:13" ht="18" customHeight="1">
      <c r="A39" s="492" t="s">
        <v>237</v>
      </c>
      <c r="B39" s="493">
        <v>42</v>
      </c>
      <c r="C39" s="494">
        <f t="shared" si="4"/>
        <v>72</v>
      </c>
      <c r="D39" s="494">
        <v>36</v>
      </c>
      <c r="E39" s="494">
        <v>36</v>
      </c>
      <c r="F39" s="25">
        <v>0</v>
      </c>
      <c r="G39" s="25">
        <v>0</v>
      </c>
      <c r="H39" s="495">
        <v>0</v>
      </c>
      <c r="I39" s="496">
        <f t="shared" si="2"/>
        <v>1.7142857142857142</v>
      </c>
      <c r="J39" s="494">
        <v>44</v>
      </c>
      <c r="K39" s="497">
        <v>60.9</v>
      </c>
      <c r="L39" s="498">
        <f t="shared" si="3"/>
        <v>0.90372787749466543</v>
      </c>
      <c r="M39" s="499">
        <v>0</v>
      </c>
    </row>
    <row r="40" spans="1:13" ht="18" customHeight="1">
      <c r="A40" s="492" t="s">
        <v>238</v>
      </c>
      <c r="B40" s="493">
        <v>112</v>
      </c>
      <c r="C40" s="494">
        <f t="shared" si="4"/>
        <v>179</v>
      </c>
      <c r="D40" s="494">
        <v>97</v>
      </c>
      <c r="E40" s="494">
        <v>82</v>
      </c>
      <c r="F40" s="25">
        <v>0</v>
      </c>
      <c r="G40" s="25">
        <v>0</v>
      </c>
      <c r="H40" s="495">
        <v>0</v>
      </c>
      <c r="I40" s="496">
        <f t="shared" si="2"/>
        <v>1.5982142857142858</v>
      </c>
      <c r="J40" s="494">
        <v>116</v>
      </c>
      <c r="K40" s="497">
        <v>61.39</v>
      </c>
      <c r="L40" s="498">
        <f t="shared" si="3"/>
        <v>2.2467679176603488</v>
      </c>
      <c r="M40" s="499">
        <v>0</v>
      </c>
    </row>
    <row r="41" spans="1:13" ht="18" customHeight="1">
      <c r="A41" s="492" t="s">
        <v>239</v>
      </c>
      <c r="B41" s="493">
        <v>48</v>
      </c>
      <c r="C41" s="494">
        <f t="shared" si="4"/>
        <v>78</v>
      </c>
      <c r="D41" s="494">
        <v>39</v>
      </c>
      <c r="E41" s="494">
        <v>39</v>
      </c>
      <c r="F41" s="25">
        <v>0</v>
      </c>
      <c r="G41" s="25">
        <v>0</v>
      </c>
      <c r="H41" s="495">
        <v>0</v>
      </c>
      <c r="I41" s="496">
        <f t="shared" si="2"/>
        <v>1.625</v>
      </c>
      <c r="J41" s="494">
        <v>44</v>
      </c>
      <c r="K41" s="497">
        <v>57.86</v>
      </c>
      <c r="L41" s="498">
        <f t="shared" si="3"/>
        <v>0.97903853395255425</v>
      </c>
      <c r="M41" s="499">
        <v>0</v>
      </c>
    </row>
    <row r="42" spans="1:13" ht="18" customHeight="1">
      <c r="A42" s="492" t="s">
        <v>240</v>
      </c>
      <c r="B42" s="493">
        <v>76</v>
      </c>
      <c r="C42" s="494">
        <f t="shared" si="4"/>
        <v>117</v>
      </c>
      <c r="D42" s="494">
        <v>63</v>
      </c>
      <c r="E42" s="494">
        <v>54</v>
      </c>
      <c r="F42" s="25">
        <v>0</v>
      </c>
      <c r="G42" s="25">
        <v>0</v>
      </c>
      <c r="H42" s="495">
        <v>0</v>
      </c>
      <c r="I42" s="496">
        <f t="shared" si="2"/>
        <v>1.5394736842105263</v>
      </c>
      <c r="J42" s="494">
        <v>79</v>
      </c>
      <c r="K42" s="497">
        <v>62.02</v>
      </c>
      <c r="L42" s="498">
        <f t="shared" si="3"/>
        <v>1.4685578009288314</v>
      </c>
      <c r="M42" s="499">
        <v>0</v>
      </c>
    </row>
    <row r="43" spans="1:13" ht="18" customHeight="1">
      <c r="A43" s="492" t="s">
        <v>241</v>
      </c>
      <c r="B43" s="493">
        <v>29</v>
      </c>
      <c r="C43" s="494">
        <f t="shared" si="4"/>
        <v>57</v>
      </c>
      <c r="D43" s="494">
        <v>27</v>
      </c>
      <c r="E43" s="494">
        <v>30</v>
      </c>
      <c r="F43" s="25">
        <v>0</v>
      </c>
      <c r="G43" s="25">
        <v>0</v>
      </c>
      <c r="H43" s="495">
        <v>0</v>
      </c>
      <c r="I43" s="496">
        <f t="shared" si="2"/>
        <v>1.9655172413793103</v>
      </c>
      <c r="J43" s="494">
        <v>24</v>
      </c>
      <c r="K43" s="497">
        <v>52.84</v>
      </c>
      <c r="L43" s="498">
        <f t="shared" si="3"/>
        <v>0.71545123634994345</v>
      </c>
      <c r="M43" s="499">
        <v>0</v>
      </c>
    </row>
    <row r="44" spans="1:13" ht="18" customHeight="1">
      <c r="A44" s="492" t="s">
        <v>242</v>
      </c>
      <c r="B44" s="493">
        <v>63</v>
      </c>
      <c r="C44" s="494">
        <f t="shared" si="4"/>
        <v>118</v>
      </c>
      <c r="D44" s="494">
        <v>59</v>
      </c>
      <c r="E44" s="494">
        <v>59</v>
      </c>
      <c r="F44" s="25">
        <v>0</v>
      </c>
      <c r="G44" s="25">
        <v>0</v>
      </c>
      <c r="H44" s="495">
        <v>0</v>
      </c>
      <c r="I44" s="496">
        <f t="shared" si="2"/>
        <v>1.873015873015873</v>
      </c>
      <c r="J44" s="494">
        <v>61</v>
      </c>
      <c r="K44" s="497">
        <v>53.86</v>
      </c>
      <c r="L44" s="498">
        <f t="shared" si="3"/>
        <v>1.4811095770051461</v>
      </c>
      <c r="M44" s="499">
        <v>0</v>
      </c>
    </row>
    <row r="45" spans="1:13" ht="18" customHeight="1">
      <c r="A45" s="492" t="s">
        <v>243</v>
      </c>
      <c r="B45" s="493">
        <v>143</v>
      </c>
      <c r="C45" s="494">
        <f t="shared" si="4"/>
        <v>255</v>
      </c>
      <c r="D45" s="494">
        <v>134</v>
      </c>
      <c r="E45" s="494">
        <v>121</v>
      </c>
      <c r="F45" s="25">
        <v>0</v>
      </c>
      <c r="G45" s="25">
        <v>0</v>
      </c>
      <c r="H45" s="495">
        <v>0</v>
      </c>
      <c r="I45" s="496">
        <f t="shared" si="2"/>
        <v>1.7832167832167831</v>
      </c>
      <c r="J45" s="494">
        <v>134</v>
      </c>
      <c r="K45" s="497">
        <v>57.18</v>
      </c>
      <c r="L45" s="498">
        <f t="shared" si="3"/>
        <v>3.2007028994602735</v>
      </c>
      <c r="M45" s="499">
        <v>0</v>
      </c>
    </row>
    <row r="46" spans="1:13" ht="18" customHeight="1">
      <c r="A46" s="492" t="s">
        <v>244</v>
      </c>
      <c r="B46" s="493">
        <v>40</v>
      </c>
      <c r="C46" s="494">
        <f t="shared" si="4"/>
        <v>63</v>
      </c>
      <c r="D46" s="494">
        <v>31</v>
      </c>
      <c r="E46" s="494">
        <v>32</v>
      </c>
      <c r="F46" s="25">
        <v>0</v>
      </c>
      <c r="G46" s="25">
        <v>0</v>
      </c>
      <c r="H46" s="495">
        <v>0</v>
      </c>
      <c r="I46" s="496">
        <f t="shared" si="2"/>
        <v>1.575</v>
      </c>
      <c r="J46" s="494">
        <v>37</v>
      </c>
      <c r="K46" s="497">
        <v>59.84</v>
      </c>
      <c r="L46" s="498">
        <f t="shared" si="3"/>
        <v>0.79076189280783227</v>
      </c>
      <c r="M46" s="499">
        <v>0</v>
      </c>
    </row>
    <row r="47" spans="1:13" ht="18" customHeight="1">
      <c r="A47" s="492" t="s">
        <v>245</v>
      </c>
      <c r="B47" s="493">
        <v>78</v>
      </c>
      <c r="C47" s="494">
        <f t="shared" si="4"/>
        <v>114</v>
      </c>
      <c r="D47" s="494">
        <v>68</v>
      </c>
      <c r="E47" s="494">
        <v>46</v>
      </c>
      <c r="F47" s="25">
        <v>0</v>
      </c>
      <c r="G47" s="25">
        <v>0</v>
      </c>
      <c r="H47" s="495">
        <v>0</v>
      </c>
      <c r="I47" s="496">
        <f t="shared" si="2"/>
        <v>1.4615384615384615</v>
      </c>
      <c r="J47" s="494">
        <v>75</v>
      </c>
      <c r="K47" s="497">
        <v>63.14</v>
      </c>
      <c r="L47" s="498">
        <f t="shared" si="3"/>
        <v>1.4309024726998869</v>
      </c>
      <c r="M47" s="499">
        <v>0</v>
      </c>
    </row>
    <row r="48" spans="1:13" ht="18" customHeight="1">
      <c r="A48" s="492" t="s">
        <v>246</v>
      </c>
      <c r="B48" s="493">
        <v>61</v>
      </c>
      <c r="C48" s="494">
        <f t="shared" si="4"/>
        <v>98</v>
      </c>
      <c r="D48" s="494">
        <v>59</v>
      </c>
      <c r="E48" s="494">
        <v>39</v>
      </c>
      <c r="F48" s="25">
        <v>0</v>
      </c>
      <c r="G48" s="25">
        <v>0</v>
      </c>
      <c r="H48" s="495">
        <v>0</v>
      </c>
      <c r="I48" s="496">
        <f t="shared" si="2"/>
        <v>1.6065573770491803</v>
      </c>
      <c r="J48" s="494">
        <v>42</v>
      </c>
      <c r="K48" s="497">
        <v>60.38</v>
      </c>
      <c r="L48" s="498">
        <f t="shared" si="3"/>
        <v>1.2300740554788503</v>
      </c>
      <c r="M48" s="499">
        <v>0</v>
      </c>
    </row>
    <row r="49" spans="1:13" ht="18" customHeight="1">
      <c r="A49" s="492" t="s">
        <v>247</v>
      </c>
      <c r="B49" s="493">
        <v>29</v>
      </c>
      <c r="C49" s="494">
        <f t="shared" si="4"/>
        <v>42</v>
      </c>
      <c r="D49" s="494">
        <v>22</v>
      </c>
      <c r="E49" s="494">
        <v>20</v>
      </c>
      <c r="F49" s="25">
        <v>0</v>
      </c>
      <c r="G49" s="25">
        <v>0</v>
      </c>
      <c r="H49" s="495">
        <v>0</v>
      </c>
      <c r="I49" s="496">
        <f t="shared" si="2"/>
        <v>1.4482758620689655</v>
      </c>
      <c r="J49" s="494">
        <v>17</v>
      </c>
      <c r="K49" s="497">
        <v>61.04</v>
      </c>
      <c r="L49" s="498">
        <f t="shared" si="3"/>
        <v>0.52717459520522147</v>
      </c>
      <c r="M49" s="499">
        <v>0</v>
      </c>
    </row>
    <row r="50" spans="1:13" ht="18" customHeight="1">
      <c r="A50" s="492" t="s">
        <v>248</v>
      </c>
      <c r="B50" s="493">
        <v>30</v>
      </c>
      <c r="C50" s="494">
        <f t="shared" si="4"/>
        <v>51</v>
      </c>
      <c r="D50" s="494">
        <v>26</v>
      </c>
      <c r="E50" s="494">
        <v>25</v>
      </c>
      <c r="F50" s="25">
        <v>0</v>
      </c>
      <c r="G50" s="25">
        <v>0</v>
      </c>
      <c r="H50" s="495">
        <v>0</v>
      </c>
      <c r="I50" s="496">
        <f t="shared" si="2"/>
        <v>1.7</v>
      </c>
      <c r="J50" s="494">
        <v>25</v>
      </c>
      <c r="K50" s="497">
        <v>61.7</v>
      </c>
      <c r="L50" s="498">
        <f t="shared" si="3"/>
        <v>0.64014057989205475</v>
      </c>
      <c r="M50" s="499">
        <v>0</v>
      </c>
    </row>
    <row r="51" spans="1:13" ht="18" customHeight="1">
      <c r="A51" s="492" t="s">
        <v>249</v>
      </c>
      <c r="B51" s="493">
        <v>30</v>
      </c>
      <c r="C51" s="494">
        <f t="shared" si="4"/>
        <v>36</v>
      </c>
      <c r="D51" s="494">
        <v>17</v>
      </c>
      <c r="E51" s="494">
        <v>19</v>
      </c>
      <c r="F51" s="25">
        <v>0</v>
      </c>
      <c r="G51" s="25">
        <v>0</v>
      </c>
      <c r="H51" s="495">
        <v>0</v>
      </c>
      <c r="I51" s="496">
        <f t="shared" si="2"/>
        <v>1.2</v>
      </c>
      <c r="J51" s="494">
        <v>20</v>
      </c>
      <c r="K51" s="497">
        <v>66.75</v>
      </c>
      <c r="L51" s="498">
        <f t="shared" si="3"/>
        <v>0.45186393874733272</v>
      </c>
      <c r="M51" s="499">
        <v>0</v>
      </c>
    </row>
    <row r="52" spans="1:13" ht="18" customHeight="1">
      <c r="A52" s="489" t="s">
        <v>250</v>
      </c>
      <c r="B52" s="16">
        <f>SUBTOTAL(9,B53:B87)</f>
        <v>3057</v>
      </c>
      <c r="C52" s="490">
        <f>SUM(C53:C87)</f>
        <v>5998</v>
      </c>
      <c r="D52" s="490">
        <f>SUBTOTAL(9,D53:D87)</f>
        <v>3257</v>
      </c>
      <c r="E52" s="490">
        <f>SUBTOTAL(9,E53:E87)</f>
        <v>2741</v>
      </c>
      <c r="F52" s="490">
        <f>SUM(G52:H52)</f>
        <v>0</v>
      </c>
      <c r="G52" s="490">
        <v>0</v>
      </c>
      <c r="H52" s="491">
        <v>0</v>
      </c>
      <c r="I52" s="518">
        <f t="shared" si="2"/>
        <v>1.9620543016028786</v>
      </c>
      <c r="J52" s="519">
        <f>SUBTOTAL(9,J53:J87)</f>
        <v>2208</v>
      </c>
      <c r="K52" s="520">
        <f>AVERAGE(K53:K87)</f>
        <v>57.423999999999999</v>
      </c>
      <c r="L52" s="520">
        <f>C52/M52</f>
        <v>88.688451870471695</v>
      </c>
      <c r="M52" s="662">
        <v>67.63</v>
      </c>
    </row>
    <row r="53" spans="1:13" ht="18" customHeight="1">
      <c r="A53" s="492" t="s">
        <v>251</v>
      </c>
      <c r="B53" s="294">
        <v>73</v>
      </c>
      <c r="C53" s="295">
        <f>SUBTOTAL(9,D53:E53)</f>
        <v>120</v>
      </c>
      <c r="D53" s="295">
        <v>61</v>
      </c>
      <c r="E53" s="295">
        <v>59</v>
      </c>
      <c r="F53" s="290">
        <v>0</v>
      </c>
      <c r="G53" s="290">
        <v>0</v>
      </c>
      <c r="H53" s="291">
        <v>0</v>
      </c>
      <c r="I53" s="292">
        <f t="shared" si="2"/>
        <v>1.6438356164383561</v>
      </c>
      <c r="J53" s="294">
        <v>62</v>
      </c>
      <c r="K53" s="296">
        <v>61.19</v>
      </c>
      <c r="L53" s="498">
        <f t="shared" ref="L53:L87" si="5">C53/$M$52</f>
        <v>1.7743604909064026</v>
      </c>
      <c r="M53" s="499">
        <v>0</v>
      </c>
    </row>
    <row r="54" spans="1:13" ht="18" customHeight="1">
      <c r="A54" s="492" t="s">
        <v>252</v>
      </c>
      <c r="B54" s="294">
        <v>74</v>
      </c>
      <c r="C54" s="295">
        <v>149</v>
      </c>
      <c r="D54" s="295">
        <v>82</v>
      </c>
      <c r="E54" s="295">
        <v>67</v>
      </c>
      <c r="F54" s="290">
        <v>0</v>
      </c>
      <c r="G54" s="290">
        <v>0</v>
      </c>
      <c r="H54" s="291">
        <v>0</v>
      </c>
      <c r="I54" s="292">
        <f t="shared" si="2"/>
        <v>2.0135135135135136</v>
      </c>
      <c r="J54" s="294">
        <v>46</v>
      </c>
      <c r="K54" s="296">
        <v>53.21</v>
      </c>
      <c r="L54" s="498">
        <f t="shared" si="5"/>
        <v>2.2031642762087831</v>
      </c>
      <c r="M54" s="499">
        <v>0</v>
      </c>
    </row>
    <row r="55" spans="1:13" ht="18" customHeight="1">
      <c r="A55" s="492" t="s">
        <v>253</v>
      </c>
      <c r="B55" s="294">
        <v>75</v>
      </c>
      <c r="C55" s="295">
        <v>129</v>
      </c>
      <c r="D55" s="295">
        <v>69</v>
      </c>
      <c r="E55" s="295">
        <v>60</v>
      </c>
      <c r="F55" s="290">
        <v>0</v>
      </c>
      <c r="G55" s="290">
        <v>0</v>
      </c>
      <c r="H55" s="291">
        <v>0</v>
      </c>
      <c r="I55" s="292">
        <f t="shared" si="2"/>
        <v>1.72</v>
      </c>
      <c r="J55" s="294">
        <v>56</v>
      </c>
      <c r="K55" s="296">
        <v>60.34</v>
      </c>
      <c r="L55" s="498">
        <f t="shared" si="5"/>
        <v>1.9074375277243829</v>
      </c>
      <c r="M55" s="499">
        <v>0</v>
      </c>
    </row>
    <row r="56" spans="1:13" ht="18" customHeight="1">
      <c r="A56" s="492" t="s">
        <v>254</v>
      </c>
      <c r="B56" s="294">
        <v>107</v>
      </c>
      <c r="C56" s="295">
        <v>216</v>
      </c>
      <c r="D56" s="295">
        <v>120</v>
      </c>
      <c r="E56" s="295">
        <v>96</v>
      </c>
      <c r="F56" s="290">
        <v>0</v>
      </c>
      <c r="G56" s="290">
        <v>0</v>
      </c>
      <c r="H56" s="291">
        <v>0</v>
      </c>
      <c r="I56" s="292">
        <f t="shared" si="2"/>
        <v>2.0186915887850465</v>
      </c>
      <c r="J56" s="294">
        <v>81</v>
      </c>
      <c r="K56" s="296">
        <v>57.48</v>
      </c>
      <c r="L56" s="498">
        <f t="shared" si="5"/>
        <v>3.1938488836315249</v>
      </c>
      <c r="M56" s="499">
        <v>0</v>
      </c>
    </row>
    <row r="57" spans="1:13" ht="18" customHeight="1">
      <c r="A57" s="492" t="s">
        <v>255</v>
      </c>
      <c r="B57" s="294">
        <v>19</v>
      </c>
      <c r="C57" s="295">
        <v>28</v>
      </c>
      <c r="D57" s="295">
        <v>14</v>
      </c>
      <c r="E57" s="295">
        <v>14</v>
      </c>
      <c r="F57" s="290">
        <v>0</v>
      </c>
      <c r="G57" s="290">
        <v>0</v>
      </c>
      <c r="H57" s="291">
        <v>0</v>
      </c>
      <c r="I57" s="292">
        <f t="shared" si="2"/>
        <v>1.4736842105263157</v>
      </c>
      <c r="J57" s="294">
        <v>14</v>
      </c>
      <c r="K57" s="296">
        <v>63.53</v>
      </c>
      <c r="L57" s="498">
        <f t="shared" si="5"/>
        <v>0.41401744787816058</v>
      </c>
      <c r="M57" s="499">
        <v>0</v>
      </c>
    </row>
    <row r="58" spans="1:13" ht="18" customHeight="1">
      <c r="A58" s="492" t="s">
        <v>256</v>
      </c>
      <c r="B58" s="297">
        <v>41</v>
      </c>
      <c r="C58" s="295">
        <v>79</v>
      </c>
      <c r="D58" s="295">
        <v>40</v>
      </c>
      <c r="E58" s="295">
        <v>39</v>
      </c>
      <c r="F58" s="290">
        <v>0</v>
      </c>
      <c r="G58" s="290">
        <v>0</v>
      </c>
      <c r="H58" s="291">
        <v>0</v>
      </c>
      <c r="I58" s="292">
        <f t="shared" si="2"/>
        <v>1.9268292682926829</v>
      </c>
      <c r="J58" s="297">
        <v>30</v>
      </c>
      <c r="K58" s="298">
        <v>55.08</v>
      </c>
      <c r="L58" s="498">
        <f t="shared" si="5"/>
        <v>1.1681206565133817</v>
      </c>
      <c r="M58" s="499">
        <v>0</v>
      </c>
    </row>
    <row r="59" spans="1:13" ht="18" customHeight="1">
      <c r="A59" s="492" t="s">
        <v>257</v>
      </c>
      <c r="B59" s="297">
        <v>58</v>
      </c>
      <c r="C59" s="295">
        <v>123</v>
      </c>
      <c r="D59" s="295">
        <v>75</v>
      </c>
      <c r="E59" s="295">
        <v>48</v>
      </c>
      <c r="F59" s="290">
        <v>0</v>
      </c>
      <c r="G59" s="290">
        <v>0</v>
      </c>
      <c r="H59" s="291">
        <v>0</v>
      </c>
      <c r="I59" s="292">
        <f t="shared" si="2"/>
        <v>2.1206896551724137</v>
      </c>
      <c r="J59" s="297">
        <v>47</v>
      </c>
      <c r="K59" s="298">
        <v>70.760000000000005</v>
      </c>
      <c r="L59" s="498">
        <f t="shared" si="5"/>
        <v>1.8187195031790626</v>
      </c>
      <c r="M59" s="499">
        <v>0</v>
      </c>
    </row>
    <row r="60" spans="1:13" ht="18" customHeight="1">
      <c r="A60" s="492" t="s">
        <v>258</v>
      </c>
      <c r="B60" s="297">
        <v>32</v>
      </c>
      <c r="C60" s="295">
        <v>67</v>
      </c>
      <c r="D60" s="295">
        <v>35</v>
      </c>
      <c r="E60" s="295">
        <v>32</v>
      </c>
      <c r="F60" s="290">
        <v>0</v>
      </c>
      <c r="G60" s="290">
        <v>0</v>
      </c>
      <c r="H60" s="291">
        <v>0</v>
      </c>
      <c r="I60" s="292">
        <f t="shared" si="2"/>
        <v>2.09375</v>
      </c>
      <c r="J60" s="297">
        <v>26</v>
      </c>
      <c r="K60" s="298">
        <v>57.01</v>
      </c>
      <c r="L60" s="498">
        <f t="shared" si="5"/>
        <v>0.99068460742274145</v>
      </c>
      <c r="M60" s="499">
        <v>0</v>
      </c>
    </row>
    <row r="61" spans="1:13" ht="18" customHeight="1">
      <c r="A61" s="492" t="s">
        <v>259</v>
      </c>
      <c r="B61" s="299">
        <v>60</v>
      </c>
      <c r="C61" s="295">
        <v>94</v>
      </c>
      <c r="D61" s="295">
        <v>55</v>
      </c>
      <c r="E61" s="295">
        <v>39</v>
      </c>
      <c r="F61" s="290">
        <v>0</v>
      </c>
      <c r="G61" s="290">
        <v>0</v>
      </c>
      <c r="H61" s="291">
        <v>0</v>
      </c>
      <c r="I61" s="292">
        <f t="shared" si="2"/>
        <v>1.5666666666666667</v>
      </c>
      <c r="J61" s="299">
        <v>48</v>
      </c>
      <c r="K61" s="300">
        <v>60.52</v>
      </c>
      <c r="L61" s="498">
        <f t="shared" si="5"/>
        <v>1.3899157178766821</v>
      </c>
      <c r="M61" s="499">
        <v>0</v>
      </c>
    </row>
    <row r="62" spans="1:13" ht="18" customHeight="1">
      <c r="A62" s="492" t="s">
        <v>260</v>
      </c>
      <c r="B62" s="299">
        <v>69</v>
      </c>
      <c r="C62" s="295">
        <v>120</v>
      </c>
      <c r="D62" s="295">
        <v>69</v>
      </c>
      <c r="E62" s="295">
        <v>51</v>
      </c>
      <c r="F62" s="290">
        <v>0</v>
      </c>
      <c r="G62" s="290">
        <v>0</v>
      </c>
      <c r="H62" s="291">
        <v>0</v>
      </c>
      <c r="I62" s="292">
        <f t="shared" si="2"/>
        <v>1.7391304347826086</v>
      </c>
      <c r="J62" s="299">
        <v>55</v>
      </c>
      <c r="K62" s="300">
        <v>57.36</v>
      </c>
      <c r="L62" s="498">
        <f t="shared" si="5"/>
        <v>1.7743604909064026</v>
      </c>
      <c r="M62" s="499">
        <v>0</v>
      </c>
    </row>
    <row r="63" spans="1:13" ht="18" customHeight="1">
      <c r="A63" s="492" t="s">
        <v>261</v>
      </c>
      <c r="B63" s="301">
        <v>41</v>
      </c>
      <c r="C63" s="295">
        <v>64</v>
      </c>
      <c r="D63" s="295">
        <v>33</v>
      </c>
      <c r="E63" s="295">
        <v>31</v>
      </c>
      <c r="F63" s="290">
        <v>0</v>
      </c>
      <c r="G63" s="290">
        <v>0</v>
      </c>
      <c r="H63" s="291">
        <v>0</v>
      </c>
      <c r="I63" s="292">
        <f t="shared" si="2"/>
        <v>1.5609756097560976</v>
      </c>
      <c r="J63" s="301">
        <v>39</v>
      </c>
      <c r="K63" s="302">
        <v>61.21</v>
      </c>
      <c r="L63" s="498">
        <f t="shared" si="5"/>
        <v>0.94632559515008141</v>
      </c>
      <c r="M63" s="499">
        <v>0</v>
      </c>
    </row>
    <row r="64" spans="1:13" ht="18" customHeight="1">
      <c r="A64" s="492" t="s">
        <v>262</v>
      </c>
      <c r="B64" s="301">
        <v>35</v>
      </c>
      <c r="C64" s="295">
        <v>46</v>
      </c>
      <c r="D64" s="295">
        <v>19</v>
      </c>
      <c r="E64" s="295">
        <v>27</v>
      </c>
      <c r="F64" s="290">
        <v>0</v>
      </c>
      <c r="G64" s="290">
        <v>0</v>
      </c>
      <c r="H64" s="291">
        <v>0</v>
      </c>
      <c r="I64" s="292">
        <f t="shared" si="2"/>
        <v>1.3142857142857143</v>
      </c>
      <c r="J64" s="301">
        <v>30</v>
      </c>
      <c r="K64" s="302">
        <v>67.8</v>
      </c>
      <c r="L64" s="498">
        <f t="shared" si="5"/>
        <v>0.68017152151412097</v>
      </c>
      <c r="M64" s="499">
        <v>0</v>
      </c>
    </row>
    <row r="65" spans="1:13" ht="18" customHeight="1">
      <c r="A65" s="492" t="s">
        <v>263</v>
      </c>
      <c r="B65" s="301">
        <v>39</v>
      </c>
      <c r="C65" s="295">
        <v>56</v>
      </c>
      <c r="D65" s="295">
        <v>30</v>
      </c>
      <c r="E65" s="295">
        <v>26</v>
      </c>
      <c r="F65" s="290">
        <v>0</v>
      </c>
      <c r="G65" s="290">
        <v>0</v>
      </c>
      <c r="H65" s="291">
        <v>0</v>
      </c>
      <c r="I65" s="292">
        <f t="shared" si="2"/>
        <v>1.4358974358974359</v>
      </c>
      <c r="J65" s="301">
        <v>29</v>
      </c>
      <c r="K65" s="302">
        <v>63.14</v>
      </c>
      <c r="L65" s="498">
        <f t="shared" si="5"/>
        <v>0.82803489575632117</v>
      </c>
      <c r="M65" s="499">
        <v>0</v>
      </c>
    </row>
    <row r="66" spans="1:13" ht="18" customHeight="1">
      <c r="A66" s="492" t="s">
        <v>264</v>
      </c>
      <c r="B66" s="301">
        <v>49</v>
      </c>
      <c r="C66" s="295">
        <v>74</v>
      </c>
      <c r="D66" s="295">
        <v>39</v>
      </c>
      <c r="E66" s="295">
        <v>35</v>
      </c>
      <c r="F66" s="290">
        <v>0</v>
      </c>
      <c r="G66" s="290">
        <v>0</v>
      </c>
      <c r="H66" s="291">
        <v>0</v>
      </c>
      <c r="I66" s="292">
        <f t="shared" si="2"/>
        <v>1.510204081632653</v>
      </c>
      <c r="J66" s="301">
        <v>23</v>
      </c>
      <c r="K66" s="302">
        <v>51.91</v>
      </c>
      <c r="L66" s="498">
        <f t="shared" si="5"/>
        <v>1.0941889693922815</v>
      </c>
      <c r="M66" s="499">
        <v>0</v>
      </c>
    </row>
    <row r="67" spans="1:13" ht="18" customHeight="1">
      <c r="A67" s="492" t="s">
        <v>265</v>
      </c>
      <c r="B67" s="303">
        <v>90</v>
      </c>
      <c r="C67" s="295">
        <v>174</v>
      </c>
      <c r="D67" s="295">
        <v>92</v>
      </c>
      <c r="E67" s="295">
        <v>82</v>
      </c>
      <c r="F67" s="290">
        <v>0</v>
      </c>
      <c r="G67" s="290">
        <v>0</v>
      </c>
      <c r="H67" s="291">
        <v>0</v>
      </c>
      <c r="I67" s="292">
        <f t="shared" si="2"/>
        <v>1.9333333333333333</v>
      </c>
      <c r="J67" s="303">
        <v>69</v>
      </c>
      <c r="K67" s="304">
        <v>55.72</v>
      </c>
      <c r="L67" s="498">
        <f t="shared" si="5"/>
        <v>2.5728227118142839</v>
      </c>
      <c r="M67" s="499">
        <v>0</v>
      </c>
    </row>
    <row r="68" spans="1:13" ht="18" customHeight="1">
      <c r="A68" s="492" t="s">
        <v>266</v>
      </c>
      <c r="B68" s="303">
        <v>64</v>
      </c>
      <c r="C68" s="295">
        <v>121</v>
      </c>
      <c r="D68" s="295">
        <v>71</v>
      </c>
      <c r="E68" s="295">
        <v>50</v>
      </c>
      <c r="F68" s="290">
        <v>0</v>
      </c>
      <c r="G68" s="290">
        <v>0</v>
      </c>
      <c r="H68" s="291">
        <v>0</v>
      </c>
      <c r="I68" s="292">
        <f t="shared" si="2"/>
        <v>1.890625</v>
      </c>
      <c r="J68" s="303">
        <v>46</v>
      </c>
      <c r="K68" s="304">
        <v>56.47</v>
      </c>
      <c r="L68" s="498">
        <f t="shared" si="5"/>
        <v>1.7891468283306227</v>
      </c>
      <c r="M68" s="499">
        <v>0</v>
      </c>
    </row>
    <row r="69" spans="1:13" ht="18" customHeight="1">
      <c r="A69" s="492" t="s">
        <v>267</v>
      </c>
      <c r="B69" s="305">
        <v>313</v>
      </c>
      <c r="C69" s="295">
        <v>631</v>
      </c>
      <c r="D69" s="295">
        <v>344</v>
      </c>
      <c r="E69" s="295">
        <v>287</v>
      </c>
      <c r="F69" s="290">
        <v>0</v>
      </c>
      <c r="G69" s="290">
        <v>0</v>
      </c>
      <c r="H69" s="291">
        <v>0</v>
      </c>
      <c r="I69" s="292">
        <f t="shared" si="2"/>
        <v>2.0159744408945688</v>
      </c>
      <c r="J69" s="305">
        <v>213</v>
      </c>
      <c r="K69" s="306">
        <v>53.86</v>
      </c>
      <c r="L69" s="498">
        <f t="shared" si="5"/>
        <v>9.3301789146828344</v>
      </c>
      <c r="M69" s="499">
        <v>0</v>
      </c>
    </row>
    <row r="70" spans="1:13" ht="18" customHeight="1">
      <c r="A70" s="492" t="s">
        <v>268</v>
      </c>
      <c r="B70" s="307">
        <v>221</v>
      </c>
      <c r="C70" s="295">
        <v>561</v>
      </c>
      <c r="D70" s="295">
        <v>313</v>
      </c>
      <c r="E70" s="295">
        <v>248</v>
      </c>
      <c r="F70" s="290">
        <v>0</v>
      </c>
      <c r="G70" s="290">
        <v>0</v>
      </c>
      <c r="H70" s="291">
        <v>0</v>
      </c>
      <c r="I70" s="292">
        <f t="shared" si="2"/>
        <v>2.5384615384615383</v>
      </c>
      <c r="J70" s="307">
        <v>138</v>
      </c>
      <c r="K70" s="308">
        <v>46.52</v>
      </c>
      <c r="L70" s="498">
        <f t="shared" si="5"/>
        <v>8.295135294987432</v>
      </c>
      <c r="M70" s="499">
        <v>0</v>
      </c>
    </row>
    <row r="71" spans="1:13" ht="18" customHeight="1">
      <c r="A71" s="492" t="s">
        <v>269</v>
      </c>
      <c r="B71" s="307">
        <v>95</v>
      </c>
      <c r="C71" s="295">
        <v>247</v>
      </c>
      <c r="D71" s="295">
        <v>137</v>
      </c>
      <c r="E71" s="295">
        <v>110</v>
      </c>
      <c r="F71" s="290">
        <v>0</v>
      </c>
      <c r="G71" s="290">
        <v>0</v>
      </c>
      <c r="H71" s="291">
        <v>0</v>
      </c>
      <c r="I71" s="292">
        <f t="shared" si="2"/>
        <v>2.6</v>
      </c>
      <c r="J71" s="307">
        <v>90</v>
      </c>
      <c r="K71" s="308">
        <v>53.79</v>
      </c>
      <c r="L71" s="498">
        <f t="shared" si="5"/>
        <v>3.6522253437823453</v>
      </c>
      <c r="M71" s="499">
        <v>0</v>
      </c>
    </row>
    <row r="72" spans="1:13" ht="18" customHeight="1">
      <c r="A72" s="492" t="s">
        <v>270</v>
      </c>
      <c r="B72" s="309">
        <v>116</v>
      </c>
      <c r="C72" s="295">
        <v>243</v>
      </c>
      <c r="D72" s="295">
        <v>126</v>
      </c>
      <c r="E72" s="295">
        <v>117</v>
      </c>
      <c r="F72" s="290">
        <v>0</v>
      </c>
      <c r="G72" s="290">
        <v>0</v>
      </c>
      <c r="H72" s="291">
        <v>0</v>
      </c>
      <c r="I72" s="292">
        <f t="shared" ref="I72:I87" si="6">C72/B72</f>
        <v>2.0948275862068964</v>
      </c>
      <c r="J72" s="309">
        <v>91</v>
      </c>
      <c r="K72" s="310">
        <v>54.25</v>
      </c>
      <c r="L72" s="498">
        <f t="shared" si="5"/>
        <v>3.5930799940854654</v>
      </c>
      <c r="M72" s="499">
        <v>0</v>
      </c>
    </row>
    <row r="73" spans="1:13" ht="18" customHeight="1">
      <c r="A73" s="492" t="s">
        <v>271</v>
      </c>
      <c r="B73" s="309">
        <v>63</v>
      </c>
      <c r="C73" s="295">
        <v>109</v>
      </c>
      <c r="D73" s="295">
        <v>62</v>
      </c>
      <c r="E73" s="295">
        <v>47</v>
      </c>
      <c r="F73" s="290">
        <v>0</v>
      </c>
      <c r="G73" s="290">
        <v>0</v>
      </c>
      <c r="H73" s="291">
        <v>0</v>
      </c>
      <c r="I73" s="292">
        <f t="shared" si="6"/>
        <v>1.7301587301587302</v>
      </c>
      <c r="J73" s="309">
        <v>61</v>
      </c>
      <c r="K73" s="310">
        <v>64.069999999999993</v>
      </c>
      <c r="L73" s="498">
        <f t="shared" si="5"/>
        <v>1.6117107792399823</v>
      </c>
      <c r="M73" s="499">
        <v>0</v>
      </c>
    </row>
    <row r="74" spans="1:13" ht="18" customHeight="1">
      <c r="A74" s="492" t="s">
        <v>272</v>
      </c>
      <c r="B74" s="311">
        <v>70</v>
      </c>
      <c r="C74" s="295">
        <v>154</v>
      </c>
      <c r="D74" s="295">
        <v>88</v>
      </c>
      <c r="E74" s="295">
        <v>66</v>
      </c>
      <c r="F74" s="290">
        <v>0</v>
      </c>
      <c r="G74" s="290">
        <v>0</v>
      </c>
      <c r="H74" s="291">
        <v>0</v>
      </c>
      <c r="I74" s="292">
        <f t="shared" si="6"/>
        <v>2.2000000000000002</v>
      </c>
      <c r="J74" s="311">
        <v>40</v>
      </c>
      <c r="K74" s="312">
        <v>52.64</v>
      </c>
      <c r="L74" s="498">
        <f t="shared" si="5"/>
        <v>2.2770959633298835</v>
      </c>
      <c r="M74" s="499">
        <v>0</v>
      </c>
    </row>
    <row r="75" spans="1:13" ht="18" customHeight="1">
      <c r="A75" s="492" t="s">
        <v>273</v>
      </c>
      <c r="B75" s="311">
        <v>41</v>
      </c>
      <c r="C75" s="295">
        <v>72</v>
      </c>
      <c r="D75" s="295">
        <v>42</v>
      </c>
      <c r="E75" s="295">
        <v>30</v>
      </c>
      <c r="F75" s="290">
        <v>0</v>
      </c>
      <c r="G75" s="290">
        <v>0</v>
      </c>
      <c r="H75" s="291">
        <v>0</v>
      </c>
      <c r="I75" s="292">
        <f t="shared" si="6"/>
        <v>1.7560975609756098</v>
      </c>
      <c r="J75" s="311">
        <v>25</v>
      </c>
      <c r="K75" s="312">
        <v>58.61</v>
      </c>
      <c r="L75" s="498">
        <f t="shared" si="5"/>
        <v>1.0646162945438415</v>
      </c>
      <c r="M75" s="499">
        <v>0</v>
      </c>
    </row>
    <row r="76" spans="1:13" ht="18" customHeight="1">
      <c r="A76" s="492" t="s">
        <v>274</v>
      </c>
      <c r="B76" s="311">
        <v>80</v>
      </c>
      <c r="C76" s="295">
        <v>154</v>
      </c>
      <c r="D76" s="295">
        <v>81</v>
      </c>
      <c r="E76" s="295">
        <v>73</v>
      </c>
      <c r="F76" s="290">
        <v>0</v>
      </c>
      <c r="G76" s="290">
        <v>0</v>
      </c>
      <c r="H76" s="291">
        <v>0</v>
      </c>
      <c r="I76" s="292">
        <f t="shared" si="6"/>
        <v>1.925</v>
      </c>
      <c r="J76" s="311">
        <v>58</v>
      </c>
      <c r="K76" s="312">
        <v>57.4</v>
      </c>
      <c r="L76" s="498">
        <f t="shared" si="5"/>
        <v>2.2770959633298835</v>
      </c>
      <c r="M76" s="499">
        <v>0</v>
      </c>
    </row>
    <row r="77" spans="1:13" ht="18" customHeight="1">
      <c r="A77" s="492" t="s">
        <v>275</v>
      </c>
      <c r="B77" s="313">
        <v>160</v>
      </c>
      <c r="C77" s="295">
        <v>317</v>
      </c>
      <c r="D77" s="295">
        <v>158</v>
      </c>
      <c r="E77" s="295">
        <v>159</v>
      </c>
      <c r="F77" s="290">
        <v>0</v>
      </c>
      <c r="G77" s="290">
        <v>0</v>
      </c>
      <c r="H77" s="291">
        <v>0</v>
      </c>
      <c r="I77" s="292">
        <f t="shared" si="6"/>
        <v>1.98125</v>
      </c>
      <c r="J77" s="313">
        <v>113</v>
      </c>
      <c r="K77" s="314">
        <v>55.94</v>
      </c>
      <c r="L77" s="498">
        <f t="shared" si="5"/>
        <v>4.6872689634777469</v>
      </c>
      <c r="M77" s="499">
        <v>0</v>
      </c>
    </row>
    <row r="78" spans="1:13" ht="18" customHeight="1">
      <c r="A78" s="492" t="s">
        <v>276</v>
      </c>
      <c r="B78" s="313">
        <v>123</v>
      </c>
      <c r="C78" s="295">
        <v>261</v>
      </c>
      <c r="D78" s="295">
        <v>143</v>
      </c>
      <c r="E78" s="295">
        <v>118</v>
      </c>
      <c r="F78" s="290">
        <v>0</v>
      </c>
      <c r="G78" s="290">
        <v>0</v>
      </c>
      <c r="H78" s="291">
        <v>0</v>
      </c>
      <c r="I78" s="292">
        <f t="shared" si="6"/>
        <v>2.1219512195121952</v>
      </c>
      <c r="J78" s="313">
        <v>98</v>
      </c>
      <c r="K78" s="314">
        <v>55.53</v>
      </c>
      <c r="L78" s="498">
        <f t="shared" si="5"/>
        <v>3.8592340677214256</v>
      </c>
      <c r="M78" s="499">
        <v>0</v>
      </c>
    </row>
    <row r="79" spans="1:13" ht="18" customHeight="1">
      <c r="A79" s="492" t="s">
        <v>277</v>
      </c>
      <c r="B79" s="315">
        <v>93</v>
      </c>
      <c r="C79" s="295">
        <v>192</v>
      </c>
      <c r="D79" s="295">
        <v>105</v>
      </c>
      <c r="E79" s="295">
        <v>87</v>
      </c>
      <c r="F79" s="290">
        <v>0</v>
      </c>
      <c r="G79" s="290">
        <v>0</v>
      </c>
      <c r="H79" s="291">
        <v>0</v>
      </c>
      <c r="I79" s="292">
        <f t="shared" si="6"/>
        <v>2.064516129032258</v>
      </c>
      <c r="J79" s="315">
        <v>71</v>
      </c>
      <c r="K79" s="316">
        <v>55.18</v>
      </c>
      <c r="L79" s="498">
        <f t="shared" si="5"/>
        <v>2.8389767854502441</v>
      </c>
      <c r="M79" s="499">
        <v>0</v>
      </c>
    </row>
    <row r="80" spans="1:13" ht="18" customHeight="1">
      <c r="A80" s="492" t="s">
        <v>278</v>
      </c>
      <c r="B80" s="315">
        <v>92</v>
      </c>
      <c r="C80" s="295">
        <v>159</v>
      </c>
      <c r="D80" s="295">
        <v>83</v>
      </c>
      <c r="E80" s="295">
        <v>76</v>
      </c>
      <c r="F80" s="290">
        <v>0</v>
      </c>
      <c r="G80" s="290">
        <v>0</v>
      </c>
      <c r="H80" s="291">
        <v>0</v>
      </c>
      <c r="I80" s="292">
        <f t="shared" si="6"/>
        <v>1.7282608695652173</v>
      </c>
      <c r="J80" s="315">
        <v>64</v>
      </c>
      <c r="K80" s="316">
        <v>58.91</v>
      </c>
      <c r="L80" s="498">
        <f t="shared" si="5"/>
        <v>2.3510276504509835</v>
      </c>
      <c r="M80" s="499">
        <v>0</v>
      </c>
    </row>
    <row r="81" spans="1:13" ht="18" customHeight="1">
      <c r="A81" s="492" t="s">
        <v>279</v>
      </c>
      <c r="B81" s="315">
        <v>51</v>
      </c>
      <c r="C81" s="295">
        <v>100</v>
      </c>
      <c r="D81" s="295">
        <v>60</v>
      </c>
      <c r="E81" s="295">
        <v>40</v>
      </c>
      <c r="F81" s="290">
        <v>0</v>
      </c>
      <c r="G81" s="290">
        <v>0</v>
      </c>
      <c r="H81" s="291">
        <v>0</v>
      </c>
      <c r="I81" s="292">
        <f t="shared" si="6"/>
        <v>1.9607843137254901</v>
      </c>
      <c r="J81" s="315">
        <v>33</v>
      </c>
      <c r="K81" s="316">
        <v>54.85</v>
      </c>
      <c r="L81" s="498">
        <f t="shared" si="5"/>
        <v>1.4786337424220022</v>
      </c>
      <c r="M81" s="499">
        <v>0</v>
      </c>
    </row>
    <row r="82" spans="1:13" ht="18" customHeight="1">
      <c r="A82" s="492" t="s">
        <v>280</v>
      </c>
      <c r="B82" s="315">
        <v>49</v>
      </c>
      <c r="C82" s="295">
        <v>95</v>
      </c>
      <c r="D82" s="295">
        <v>49</v>
      </c>
      <c r="E82" s="295">
        <v>46</v>
      </c>
      <c r="F82" s="290">
        <v>0</v>
      </c>
      <c r="G82" s="290">
        <v>0</v>
      </c>
      <c r="H82" s="291">
        <v>0</v>
      </c>
      <c r="I82" s="292">
        <f t="shared" si="6"/>
        <v>1.9387755102040816</v>
      </c>
      <c r="J82" s="315">
        <v>35</v>
      </c>
      <c r="K82" s="316">
        <v>52.28</v>
      </c>
      <c r="L82" s="498">
        <f t="shared" si="5"/>
        <v>1.404702055300902</v>
      </c>
      <c r="M82" s="499">
        <v>0</v>
      </c>
    </row>
    <row r="83" spans="1:13" ht="18" customHeight="1">
      <c r="A83" s="492" t="s">
        <v>281</v>
      </c>
      <c r="B83" s="317">
        <v>108</v>
      </c>
      <c r="C83" s="295">
        <v>196</v>
      </c>
      <c r="D83" s="295">
        <v>108</v>
      </c>
      <c r="E83" s="295">
        <v>88</v>
      </c>
      <c r="F83" s="290">
        <v>0</v>
      </c>
      <c r="G83" s="290">
        <v>0</v>
      </c>
      <c r="H83" s="291">
        <v>0</v>
      </c>
      <c r="I83" s="292">
        <f t="shared" si="6"/>
        <v>1.8148148148148149</v>
      </c>
      <c r="J83" s="317">
        <v>79</v>
      </c>
      <c r="K83" s="318">
        <v>58.08</v>
      </c>
      <c r="L83" s="498">
        <f t="shared" si="5"/>
        <v>2.8981221351471245</v>
      </c>
      <c r="M83" s="499">
        <v>0</v>
      </c>
    </row>
    <row r="84" spans="1:13" ht="18" customHeight="1">
      <c r="A84" s="492" t="s">
        <v>282</v>
      </c>
      <c r="B84" s="317">
        <v>145</v>
      </c>
      <c r="C84" s="295">
        <v>270</v>
      </c>
      <c r="D84" s="295">
        <v>145</v>
      </c>
      <c r="E84" s="295">
        <v>125</v>
      </c>
      <c r="F84" s="290">
        <v>0</v>
      </c>
      <c r="G84" s="290">
        <v>0</v>
      </c>
      <c r="H84" s="291">
        <v>0</v>
      </c>
      <c r="I84" s="292">
        <f t="shared" si="6"/>
        <v>1.8620689655172413</v>
      </c>
      <c r="J84" s="317">
        <v>97</v>
      </c>
      <c r="K84" s="318">
        <v>54.97</v>
      </c>
      <c r="L84" s="498">
        <f t="shared" si="5"/>
        <v>3.992311104539406</v>
      </c>
      <c r="M84" s="499">
        <v>0</v>
      </c>
    </row>
    <row r="85" spans="1:13" ht="18" customHeight="1">
      <c r="A85" s="492" t="s">
        <v>283</v>
      </c>
      <c r="B85" s="317">
        <v>71</v>
      </c>
      <c r="C85" s="295">
        <v>151</v>
      </c>
      <c r="D85" s="295">
        <v>75</v>
      </c>
      <c r="E85" s="295">
        <v>76</v>
      </c>
      <c r="F85" s="290">
        <v>0</v>
      </c>
      <c r="G85" s="290">
        <v>0</v>
      </c>
      <c r="H85" s="291">
        <v>0</v>
      </c>
      <c r="I85" s="292">
        <f t="shared" si="6"/>
        <v>2.1267605633802815</v>
      </c>
      <c r="J85" s="317">
        <v>54</v>
      </c>
      <c r="K85" s="318">
        <v>53.79</v>
      </c>
      <c r="L85" s="498">
        <f t="shared" si="5"/>
        <v>2.2327369510572233</v>
      </c>
      <c r="M85" s="499">
        <v>0</v>
      </c>
    </row>
    <row r="86" spans="1:13" ht="18" customHeight="1">
      <c r="A86" s="492" t="s">
        <v>284</v>
      </c>
      <c r="B86" s="319">
        <v>176</v>
      </c>
      <c r="C86" s="295">
        <v>334</v>
      </c>
      <c r="D86" s="295">
        <v>181</v>
      </c>
      <c r="E86" s="295">
        <v>153</v>
      </c>
      <c r="F86" s="290">
        <v>0</v>
      </c>
      <c r="G86" s="290">
        <v>0</v>
      </c>
      <c r="H86" s="291">
        <v>0</v>
      </c>
      <c r="I86" s="292">
        <f t="shared" si="6"/>
        <v>1.8977272727272727</v>
      </c>
      <c r="J86" s="319">
        <v>106</v>
      </c>
      <c r="K86" s="320">
        <v>54.08</v>
      </c>
      <c r="L86" s="498">
        <f t="shared" si="5"/>
        <v>4.9386366996894875</v>
      </c>
      <c r="M86" s="499">
        <v>0</v>
      </c>
    </row>
    <row r="87" spans="1:13" ht="18" customHeight="1">
      <c r="A87" s="492" t="s">
        <v>285</v>
      </c>
      <c r="B87" s="321">
        <v>64</v>
      </c>
      <c r="C87" s="295">
        <v>92</v>
      </c>
      <c r="D87" s="295">
        <v>53</v>
      </c>
      <c r="E87" s="295">
        <v>39</v>
      </c>
      <c r="F87" s="290">
        <v>0</v>
      </c>
      <c r="G87" s="290">
        <v>0</v>
      </c>
      <c r="H87" s="291">
        <v>0</v>
      </c>
      <c r="I87" s="292">
        <f t="shared" si="6"/>
        <v>1.4375</v>
      </c>
      <c r="J87" s="321">
        <v>41</v>
      </c>
      <c r="K87" s="322">
        <v>62.36</v>
      </c>
      <c r="L87" s="498">
        <f t="shared" si="5"/>
        <v>1.3603430430282419</v>
      </c>
      <c r="M87" s="499">
        <v>0</v>
      </c>
    </row>
    <row r="88" spans="1:13" ht="18" customHeight="1">
      <c r="A88" s="489" t="s">
        <v>286</v>
      </c>
      <c r="B88" s="16">
        <f>SUM(B89:B102)</f>
        <v>1070</v>
      </c>
      <c r="C88" s="16">
        <f t="shared" ref="C88:E88" si="7">SUM(C89:C102)</f>
        <v>1738</v>
      </c>
      <c r="D88" s="16">
        <f t="shared" si="7"/>
        <v>954</v>
      </c>
      <c r="E88" s="16">
        <f t="shared" si="7"/>
        <v>784</v>
      </c>
      <c r="F88" s="16">
        <f>SUM(G88:H88)</f>
        <v>0</v>
      </c>
      <c r="G88" s="16">
        <v>0</v>
      </c>
      <c r="H88" s="500">
        <v>0</v>
      </c>
      <c r="I88" s="518">
        <f t="shared" ref="I88:I135" si="8">C88/B88</f>
        <v>1.6242990654205607</v>
      </c>
      <c r="J88" s="519">
        <f>SUBTOTAL(9,J89:J102)</f>
        <v>726</v>
      </c>
      <c r="K88" s="520">
        <f>AVERAGE(K89:K102)</f>
        <v>58.786949924999995</v>
      </c>
      <c r="L88" s="520">
        <f>C88/M88</f>
        <v>51.389710230632758</v>
      </c>
      <c r="M88" s="662">
        <v>33.82</v>
      </c>
    </row>
    <row r="89" spans="1:13" ht="18" customHeight="1">
      <c r="A89" s="492" t="s">
        <v>287</v>
      </c>
      <c r="B89" s="323">
        <v>45</v>
      </c>
      <c r="C89" s="324">
        <f>SUM(D89:E89)</f>
        <v>70</v>
      </c>
      <c r="D89" s="323">
        <v>36</v>
      </c>
      <c r="E89" s="323">
        <v>34</v>
      </c>
      <c r="F89" s="290">
        <v>0</v>
      </c>
      <c r="G89" s="290">
        <v>0</v>
      </c>
      <c r="H89" s="291">
        <v>0</v>
      </c>
      <c r="I89" s="292">
        <f t="shared" si="8"/>
        <v>1.5555555555555556</v>
      </c>
      <c r="J89" s="323">
        <v>38</v>
      </c>
      <c r="K89" s="325">
        <v>60.7</v>
      </c>
      <c r="L89" s="498">
        <f>C89/$M$88</f>
        <v>2.0697811945594324</v>
      </c>
      <c r="M89" s="499">
        <v>0</v>
      </c>
    </row>
    <row r="90" spans="1:13" ht="18" customHeight="1">
      <c r="A90" s="492" t="s">
        <v>288</v>
      </c>
      <c r="B90" s="323">
        <v>60</v>
      </c>
      <c r="C90" s="324">
        <f t="shared" ref="C90:C102" si="9">SUM(D90:E90)</f>
        <v>113</v>
      </c>
      <c r="D90" s="323">
        <v>61</v>
      </c>
      <c r="E90" s="323">
        <v>52</v>
      </c>
      <c r="F90" s="290">
        <v>0</v>
      </c>
      <c r="G90" s="290">
        <v>0</v>
      </c>
      <c r="H90" s="291">
        <v>0</v>
      </c>
      <c r="I90" s="292">
        <f t="shared" si="8"/>
        <v>1.8833333333333333</v>
      </c>
      <c r="J90" s="323">
        <v>40</v>
      </c>
      <c r="K90" s="325">
        <v>57.42</v>
      </c>
      <c r="L90" s="498">
        <f t="shared" ref="L90:L102" si="10">C90/$M$88</f>
        <v>3.3412182140745119</v>
      </c>
      <c r="M90" s="499">
        <v>0</v>
      </c>
    </row>
    <row r="91" spans="1:13" ht="18" customHeight="1">
      <c r="A91" s="492" t="s">
        <v>289</v>
      </c>
      <c r="B91" s="323">
        <v>119</v>
      </c>
      <c r="C91" s="324">
        <f t="shared" si="9"/>
        <v>182</v>
      </c>
      <c r="D91" s="323">
        <v>101</v>
      </c>
      <c r="E91" s="323">
        <v>81</v>
      </c>
      <c r="F91" s="290">
        <v>0</v>
      </c>
      <c r="G91" s="290">
        <v>0</v>
      </c>
      <c r="H91" s="291">
        <v>0</v>
      </c>
      <c r="I91" s="292">
        <f t="shared" si="8"/>
        <v>1.5294117647058822</v>
      </c>
      <c r="J91" s="323">
        <v>63</v>
      </c>
      <c r="K91" s="325">
        <v>55.99</v>
      </c>
      <c r="L91" s="498">
        <f t="shared" si="10"/>
        <v>5.3814311058545243</v>
      </c>
      <c r="M91" s="499">
        <v>0</v>
      </c>
    </row>
    <row r="92" spans="1:13" ht="18" customHeight="1">
      <c r="A92" s="492" t="s">
        <v>290</v>
      </c>
      <c r="B92" s="323">
        <v>27</v>
      </c>
      <c r="C92" s="324">
        <f t="shared" si="9"/>
        <v>46</v>
      </c>
      <c r="D92" s="323">
        <v>27</v>
      </c>
      <c r="E92" s="323">
        <v>19</v>
      </c>
      <c r="F92" s="290">
        <v>0</v>
      </c>
      <c r="G92" s="290">
        <v>0</v>
      </c>
      <c r="H92" s="291">
        <v>0</v>
      </c>
      <c r="I92" s="292">
        <f t="shared" si="8"/>
        <v>1.7037037037037037</v>
      </c>
      <c r="J92" s="323">
        <v>22</v>
      </c>
      <c r="K92" s="325">
        <v>58.89</v>
      </c>
      <c r="L92" s="498">
        <f t="shared" si="10"/>
        <v>1.3601419278533413</v>
      </c>
      <c r="M92" s="499">
        <v>0</v>
      </c>
    </row>
    <row r="93" spans="1:13" ht="18" customHeight="1">
      <c r="A93" s="492" t="s">
        <v>291</v>
      </c>
      <c r="B93" s="323">
        <v>41</v>
      </c>
      <c r="C93" s="324">
        <f t="shared" si="9"/>
        <v>59</v>
      </c>
      <c r="D93" s="323">
        <v>31</v>
      </c>
      <c r="E93" s="323">
        <v>28</v>
      </c>
      <c r="F93" s="290">
        <v>0</v>
      </c>
      <c r="G93" s="290">
        <v>0</v>
      </c>
      <c r="H93" s="291">
        <v>0</v>
      </c>
      <c r="I93" s="292">
        <f t="shared" si="8"/>
        <v>1.4390243902439024</v>
      </c>
      <c r="J93" s="323">
        <v>32</v>
      </c>
      <c r="K93" s="325">
        <v>65.61</v>
      </c>
      <c r="L93" s="498">
        <f t="shared" si="10"/>
        <v>1.7445298639858071</v>
      </c>
      <c r="M93" s="499">
        <v>0</v>
      </c>
    </row>
    <row r="94" spans="1:13" ht="18" customHeight="1">
      <c r="A94" s="492" t="s">
        <v>292</v>
      </c>
      <c r="B94" s="323">
        <v>129</v>
      </c>
      <c r="C94" s="324">
        <f t="shared" si="9"/>
        <v>203</v>
      </c>
      <c r="D94" s="323">
        <v>106</v>
      </c>
      <c r="E94" s="323">
        <v>97</v>
      </c>
      <c r="F94" s="290">
        <v>0</v>
      </c>
      <c r="G94" s="290">
        <v>0</v>
      </c>
      <c r="H94" s="291">
        <v>0</v>
      </c>
      <c r="I94" s="292">
        <f t="shared" si="8"/>
        <v>1.5736434108527131</v>
      </c>
      <c r="J94" s="323">
        <v>90</v>
      </c>
      <c r="K94" s="325">
        <v>60.15</v>
      </c>
      <c r="L94" s="498">
        <f t="shared" si="10"/>
        <v>6.0023654642223532</v>
      </c>
      <c r="M94" s="499">
        <v>0</v>
      </c>
    </row>
    <row r="95" spans="1:13" ht="18" customHeight="1">
      <c r="A95" s="492" t="s">
        <v>293</v>
      </c>
      <c r="B95" s="323">
        <v>32</v>
      </c>
      <c r="C95" s="324">
        <f t="shared" si="9"/>
        <v>50</v>
      </c>
      <c r="D95" s="323">
        <v>27</v>
      </c>
      <c r="E95" s="323">
        <v>23</v>
      </c>
      <c r="F95" s="290">
        <v>0</v>
      </c>
      <c r="G95" s="290">
        <v>0</v>
      </c>
      <c r="H95" s="291">
        <v>0</v>
      </c>
      <c r="I95" s="292">
        <f t="shared" si="8"/>
        <v>1.5625</v>
      </c>
      <c r="J95" s="323">
        <v>24</v>
      </c>
      <c r="K95" s="325">
        <v>56.86</v>
      </c>
      <c r="L95" s="498">
        <f t="shared" si="10"/>
        <v>1.4784151389710229</v>
      </c>
      <c r="M95" s="499">
        <v>0</v>
      </c>
    </row>
    <row r="96" spans="1:13" ht="18" customHeight="1">
      <c r="A96" s="492" t="s">
        <v>294</v>
      </c>
      <c r="B96" s="323">
        <v>42</v>
      </c>
      <c r="C96" s="324">
        <f t="shared" si="9"/>
        <v>64</v>
      </c>
      <c r="D96" s="323">
        <v>32</v>
      </c>
      <c r="E96" s="323">
        <v>32</v>
      </c>
      <c r="F96" s="290">
        <v>0</v>
      </c>
      <c r="G96" s="290">
        <v>0</v>
      </c>
      <c r="H96" s="291">
        <v>0</v>
      </c>
      <c r="I96" s="292">
        <f t="shared" si="8"/>
        <v>1.5238095238095237</v>
      </c>
      <c r="J96" s="323">
        <v>36</v>
      </c>
      <c r="K96" s="325">
        <v>63.01</v>
      </c>
      <c r="L96" s="498">
        <f t="shared" si="10"/>
        <v>1.8923713778829094</v>
      </c>
      <c r="M96" s="499">
        <v>0</v>
      </c>
    </row>
    <row r="97" spans="1:13" ht="18" customHeight="1">
      <c r="A97" s="492" t="s">
        <v>295</v>
      </c>
      <c r="B97" s="323">
        <v>109</v>
      </c>
      <c r="C97" s="324">
        <f t="shared" si="9"/>
        <v>171</v>
      </c>
      <c r="D97" s="323">
        <v>92</v>
      </c>
      <c r="E97" s="323">
        <v>79</v>
      </c>
      <c r="F97" s="290">
        <v>0</v>
      </c>
      <c r="G97" s="290">
        <v>0</v>
      </c>
      <c r="H97" s="291">
        <v>0</v>
      </c>
      <c r="I97" s="292">
        <f t="shared" si="8"/>
        <v>1.5688073394495412</v>
      </c>
      <c r="J97" s="323">
        <v>78</v>
      </c>
      <c r="K97" s="325">
        <v>58.04</v>
      </c>
      <c r="L97" s="498">
        <f t="shared" si="10"/>
        <v>5.0561797752808992</v>
      </c>
      <c r="M97" s="499">
        <v>0</v>
      </c>
    </row>
    <row r="98" spans="1:13" ht="18" customHeight="1">
      <c r="A98" s="492" t="s">
        <v>296</v>
      </c>
      <c r="B98" s="323">
        <v>74</v>
      </c>
      <c r="C98" s="324">
        <f t="shared" si="9"/>
        <v>114</v>
      </c>
      <c r="D98" s="323">
        <v>76</v>
      </c>
      <c r="E98" s="323">
        <v>38</v>
      </c>
      <c r="F98" s="290">
        <v>0</v>
      </c>
      <c r="G98" s="290">
        <v>0</v>
      </c>
      <c r="H98" s="291">
        <v>0</v>
      </c>
      <c r="I98" s="292">
        <f t="shared" si="8"/>
        <v>1.5405405405405406</v>
      </c>
      <c r="J98" s="323">
        <v>25</v>
      </c>
      <c r="K98" s="325">
        <v>50.25</v>
      </c>
      <c r="L98" s="498">
        <f t="shared" si="10"/>
        <v>3.3707865168539324</v>
      </c>
      <c r="M98" s="499">
        <v>0</v>
      </c>
    </row>
    <row r="99" spans="1:13" ht="18" customHeight="1">
      <c r="A99" s="492" t="s">
        <v>297</v>
      </c>
      <c r="B99" s="323">
        <v>100</v>
      </c>
      <c r="C99" s="324">
        <f t="shared" si="9"/>
        <v>171</v>
      </c>
      <c r="D99" s="323">
        <v>88</v>
      </c>
      <c r="E99" s="323">
        <v>83</v>
      </c>
      <c r="F99" s="290">
        <v>0</v>
      </c>
      <c r="G99" s="290">
        <v>0</v>
      </c>
      <c r="H99" s="291">
        <v>0</v>
      </c>
      <c r="I99" s="292">
        <f t="shared" si="8"/>
        <v>1.71</v>
      </c>
      <c r="J99" s="323">
        <v>85</v>
      </c>
      <c r="K99" s="325">
        <v>60.9</v>
      </c>
      <c r="L99" s="498">
        <f t="shared" si="10"/>
        <v>5.0561797752808992</v>
      </c>
      <c r="M99" s="499">
        <v>0</v>
      </c>
    </row>
    <row r="100" spans="1:13" s="326" customFormat="1" ht="18" customHeight="1">
      <c r="A100" s="492" t="s">
        <v>298</v>
      </c>
      <c r="B100" s="323">
        <v>109</v>
      </c>
      <c r="C100" s="324">
        <f t="shared" si="9"/>
        <v>191</v>
      </c>
      <c r="D100" s="323">
        <v>105</v>
      </c>
      <c r="E100" s="323">
        <v>86</v>
      </c>
      <c r="F100" s="290">
        <v>0</v>
      </c>
      <c r="G100" s="290">
        <v>0</v>
      </c>
      <c r="H100" s="291">
        <v>0</v>
      </c>
      <c r="I100" s="292">
        <f t="shared" si="8"/>
        <v>1.7522935779816513</v>
      </c>
      <c r="J100" s="323">
        <v>72</v>
      </c>
      <c r="K100" s="325">
        <v>58.28</v>
      </c>
      <c r="L100" s="498">
        <f t="shared" si="10"/>
        <v>5.6475458308693076</v>
      </c>
      <c r="M100" s="499">
        <v>0</v>
      </c>
    </row>
    <row r="101" spans="1:13" ht="18" customHeight="1">
      <c r="A101" s="492" t="s">
        <v>299</v>
      </c>
      <c r="B101" s="323">
        <v>135</v>
      </c>
      <c r="C101" s="324">
        <f t="shared" si="9"/>
        <v>223</v>
      </c>
      <c r="D101" s="323">
        <v>123</v>
      </c>
      <c r="E101" s="323">
        <v>100</v>
      </c>
      <c r="F101" s="290">
        <v>0</v>
      </c>
      <c r="G101" s="290">
        <v>0</v>
      </c>
      <c r="H101" s="291">
        <v>0</v>
      </c>
      <c r="I101" s="292">
        <f t="shared" si="8"/>
        <v>1.6518518518518519</v>
      </c>
      <c r="J101" s="323">
        <v>88</v>
      </c>
      <c r="K101" s="325">
        <v>55.695076729999997</v>
      </c>
      <c r="L101" s="498">
        <f t="shared" si="10"/>
        <v>6.5937315198107624</v>
      </c>
      <c r="M101" s="499">
        <v>0</v>
      </c>
    </row>
    <row r="102" spans="1:13" ht="18" customHeight="1">
      <c r="A102" s="492" t="s">
        <v>300</v>
      </c>
      <c r="B102" s="323">
        <v>48</v>
      </c>
      <c r="C102" s="324">
        <f t="shared" si="9"/>
        <v>81</v>
      </c>
      <c r="D102" s="323">
        <v>49</v>
      </c>
      <c r="E102" s="323">
        <v>32</v>
      </c>
      <c r="F102" s="290">
        <v>0</v>
      </c>
      <c r="G102" s="290">
        <v>0</v>
      </c>
      <c r="H102" s="291">
        <v>0</v>
      </c>
      <c r="I102" s="292">
        <f t="shared" si="8"/>
        <v>1.6875</v>
      </c>
      <c r="J102" s="323">
        <v>33</v>
      </c>
      <c r="K102" s="325">
        <v>61.222222219999999</v>
      </c>
      <c r="L102" s="498">
        <f t="shared" si="10"/>
        <v>2.3950325251330575</v>
      </c>
      <c r="M102" s="499">
        <v>0</v>
      </c>
    </row>
    <row r="103" spans="1:13" ht="18" customHeight="1">
      <c r="A103" s="489" t="s">
        <v>301</v>
      </c>
      <c r="B103" s="16">
        <f>SUM(B104:B127)</f>
        <v>1775</v>
      </c>
      <c r="C103" s="17">
        <f>SUM(D103:E103)</f>
        <v>3227</v>
      </c>
      <c r="D103" s="17">
        <f t="shared" ref="D103" si="11">SUM(D104:D127)</f>
        <v>1710</v>
      </c>
      <c r="E103" s="17">
        <f>SUM(E104:E127)</f>
        <v>1517</v>
      </c>
      <c r="F103" s="17">
        <f>SUM(G103:H103)</f>
        <v>0</v>
      </c>
      <c r="G103" s="17">
        <v>0</v>
      </c>
      <c r="H103" s="500">
        <v>0</v>
      </c>
      <c r="I103" s="518">
        <f t="shared" si="8"/>
        <v>1.8180281690140845</v>
      </c>
      <c r="J103" s="519">
        <f>SUBTOTAL(9,J104:J127)</f>
        <v>1106</v>
      </c>
      <c r="K103" s="520">
        <f>AVERAGE(K104:K127)</f>
        <v>53.458333333333336</v>
      </c>
      <c r="L103" s="520">
        <f>C103/M103</f>
        <v>68.23852823006979</v>
      </c>
      <c r="M103" s="662">
        <v>47.29</v>
      </c>
    </row>
    <row r="104" spans="1:13" ht="18" customHeight="1">
      <c r="A104" s="492" t="s">
        <v>302</v>
      </c>
      <c r="B104" s="323">
        <v>294</v>
      </c>
      <c r="C104" s="324">
        <f>SUM(D104:E104)</f>
        <v>608</v>
      </c>
      <c r="D104" s="323">
        <v>322</v>
      </c>
      <c r="E104" s="323">
        <v>286</v>
      </c>
      <c r="F104" s="290">
        <v>0</v>
      </c>
      <c r="G104" s="290">
        <v>0</v>
      </c>
      <c r="H104" s="291">
        <v>0</v>
      </c>
      <c r="I104" s="292">
        <f t="shared" si="8"/>
        <v>2.0680272108843538</v>
      </c>
      <c r="J104" s="323">
        <v>162</v>
      </c>
      <c r="K104" s="325">
        <v>49</v>
      </c>
      <c r="L104" s="293">
        <f>C104/$M$103</f>
        <v>12.856840769718756</v>
      </c>
      <c r="M104" s="499">
        <v>0</v>
      </c>
    </row>
    <row r="105" spans="1:13" ht="18" customHeight="1">
      <c r="A105" s="492" t="s">
        <v>303</v>
      </c>
      <c r="B105" s="323">
        <v>33</v>
      </c>
      <c r="C105" s="324">
        <f t="shared" ref="C105:C127" si="12">SUM(D105:E105)</f>
        <v>50</v>
      </c>
      <c r="D105" s="323">
        <v>30</v>
      </c>
      <c r="E105" s="323">
        <v>20</v>
      </c>
      <c r="F105" s="290">
        <v>0</v>
      </c>
      <c r="G105" s="290">
        <v>0</v>
      </c>
      <c r="H105" s="291">
        <v>0</v>
      </c>
      <c r="I105" s="292">
        <f t="shared" si="8"/>
        <v>1.5151515151515151</v>
      </c>
      <c r="J105" s="323">
        <v>21</v>
      </c>
      <c r="K105" s="325">
        <v>59</v>
      </c>
      <c r="L105" s="293">
        <f t="shared" ref="L105:L127" si="13">C105/$M$103</f>
        <v>1.0573059843518715</v>
      </c>
      <c r="M105" s="499">
        <v>0</v>
      </c>
    </row>
    <row r="106" spans="1:13" ht="18" customHeight="1">
      <c r="A106" s="492" t="s">
        <v>304</v>
      </c>
      <c r="B106" s="323">
        <v>135</v>
      </c>
      <c r="C106" s="324">
        <f t="shared" si="12"/>
        <v>230</v>
      </c>
      <c r="D106" s="323">
        <v>130</v>
      </c>
      <c r="E106" s="323">
        <v>100</v>
      </c>
      <c r="F106" s="290">
        <v>0</v>
      </c>
      <c r="G106" s="290">
        <v>0</v>
      </c>
      <c r="H106" s="291">
        <v>0</v>
      </c>
      <c r="I106" s="292">
        <f t="shared" si="8"/>
        <v>1.7037037037037037</v>
      </c>
      <c r="J106" s="323">
        <v>84</v>
      </c>
      <c r="K106" s="325">
        <v>53</v>
      </c>
      <c r="L106" s="293">
        <f t="shared" si="13"/>
        <v>4.8636075280186084</v>
      </c>
      <c r="M106" s="499">
        <v>0</v>
      </c>
    </row>
    <row r="107" spans="1:13" ht="18" customHeight="1">
      <c r="A107" s="492" t="s">
        <v>305</v>
      </c>
      <c r="B107" s="323">
        <v>65</v>
      </c>
      <c r="C107" s="324">
        <f t="shared" si="12"/>
        <v>113</v>
      </c>
      <c r="D107" s="323">
        <v>57</v>
      </c>
      <c r="E107" s="323">
        <v>56</v>
      </c>
      <c r="F107" s="290">
        <v>0</v>
      </c>
      <c r="G107" s="290">
        <v>0</v>
      </c>
      <c r="H107" s="291">
        <v>0</v>
      </c>
      <c r="I107" s="292">
        <f t="shared" si="8"/>
        <v>1.7384615384615385</v>
      </c>
      <c r="J107" s="323">
        <v>38</v>
      </c>
      <c r="K107" s="325">
        <v>53</v>
      </c>
      <c r="L107" s="293">
        <f t="shared" si="13"/>
        <v>2.3895115246352296</v>
      </c>
      <c r="M107" s="499">
        <v>0</v>
      </c>
    </row>
    <row r="108" spans="1:13" ht="18" customHeight="1">
      <c r="A108" s="492" t="s">
        <v>306</v>
      </c>
      <c r="B108" s="323">
        <v>75</v>
      </c>
      <c r="C108" s="324">
        <f t="shared" si="12"/>
        <v>121</v>
      </c>
      <c r="D108" s="323">
        <v>65</v>
      </c>
      <c r="E108" s="323">
        <v>56</v>
      </c>
      <c r="F108" s="290">
        <v>0</v>
      </c>
      <c r="G108" s="290">
        <v>0</v>
      </c>
      <c r="H108" s="291">
        <v>0</v>
      </c>
      <c r="I108" s="292">
        <f t="shared" si="8"/>
        <v>1.6133333333333333</v>
      </c>
      <c r="J108" s="323">
        <v>51</v>
      </c>
      <c r="K108" s="325">
        <v>55</v>
      </c>
      <c r="L108" s="293">
        <f t="shared" si="13"/>
        <v>2.5586804821315288</v>
      </c>
      <c r="M108" s="499">
        <v>0</v>
      </c>
    </row>
    <row r="109" spans="1:13" ht="18" customHeight="1">
      <c r="A109" s="492" t="s">
        <v>307</v>
      </c>
      <c r="B109" s="323">
        <v>40</v>
      </c>
      <c r="C109" s="324">
        <f t="shared" si="12"/>
        <v>72</v>
      </c>
      <c r="D109" s="323">
        <v>39</v>
      </c>
      <c r="E109" s="323">
        <v>33</v>
      </c>
      <c r="F109" s="290">
        <v>0</v>
      </c>
      <c r="G109" s="290">
        <v>0</v>
      </c>
      <c r="H109" s="291">
        <v>0</v>
      </c>
      <c r="I109" s="292">
        <f t="shared" si="8"/>
        <v>1.8</v>
      </c>
      <c r="J109" s="323">
        <v>33</v>
      </c>
      <c r="K109" s="325">
        <v>56</v>
      </c>
      <c r="L109" s="293">
        <f t="shared" si="13"/>
        <v>1.522520617466695</v>
      </c>
      <c r="M109" s="499">
        <v>0</v>
      </c>
    </row>
    <row r="110" spans="1:13" ht="18" customHeight="1">
      <c r="A110" s="492" t="s">
        <v>308</v>
      </c>
      <c r="B110" s="323">
        <v>48</v>
      </c>
      <c r="C110" s="324">
        <f t="shared" si="12"/>
        <v>102</v>
      </c>
      <c r="D110" s="323">
        <v>53</v>
      </c>
      <c r="E110" s="323">
        <v>49</v>
      </c>
      <c r="F110" s="290">
        <v>0</v>
      </c>
      <c r="G110" s="290">
        <v>0</v>
      </c>
      <c r="H110" s="291">
        <v>0</v>
      </c>
      <c r="I110" s="292">
        <f t="shared" si="8"/>
        <v>2.125</v>
      </c>
      <c r="J110" s="323">
        <v>32</v>
      </c>
      <c r="K110" s="325">
        <v>52</v>
      </c>
      <c r="L110" s="293">
        <f t="shared" si="13"/>
        <v>2.1569042080778176</v>
      </c>
      <c r="M110" s="499">
        <v>0</v>
      </c>
    </row>
    <row r="111" spans="1:13" ht="18" customHeight="1">
      <c r="A111" s="492" t="s">
        <v>309</v>
      </c>
      <c r="B111" s="323">
        <v>69</v>
      </c>
      <c r="C111" s="324">
        <f t="shared" si="12"/>
        <v>126</v>
      </c>
      <c r="D111" s="323">
        <v>63</v>
      </c>
      <c r="E111" s="323">
        <v>63</v>
      </c>
      <c r="F111" s="290">
        <v>0</v>
      </c>
      <c r="G111" s="290">
        <v>0</v>
      </c>
      <c r="H111" s="291">
        <v>0</v>
      </c>
      <c r="I111" s="292">
        <f t="shared" si="8"/>
        <v>1.826086956521739</v>
      </c>
      <c r="J111" s="323">
        <v>45</v>
      </c>
      <c r="K111" s="325">
        <v>52</v>
      </c>
      <c r="L111" s="293">
        <f t="shared" si="13"/>
        <v>2.6644110805667163</v>
      </c>
      <c r="M111" s="499">
        <v>0</v>
      </c>
    </row>
    <row r="112" spans="1:13" ht="18" customHeight="1">
      <c r="A112" s="492" t="s">
        <v>310</v>
      </c>
      <c r="B112" s="323">
        <v>63</v>
      </c>
      <c r="C112" s="324">
        <f t="shared" si="12"/>
        <v>103</v>
      </c>
      <c r="D112" s="323">
        <v>53</v>
      </c>
      <c r="E112" s="323">
        <v>50</v>
      </c>
      <c r="F112" s="290">
        <v>0</v>
      </c>
      <c r="G112" s="290">
        <v>0</v>
      </c>
      <c r="H112" s="291">
        <v>0</v>
      </c>
      <c r="I112" s="292">
        <f t="shared" si="8"/>
        <v>1.6349206349206349</v>
      </c>
      <c r="J112" s="323">
        <v>53</v>
      </c>
      <c r="K112" s="325">
        <v>60</v>
      </c>
      <c r="L112" s="293">
        <f t="shared" si="13"/>
        <v>2.1780503277648551</v>
      </c>
      <c r="M112" s="499">
        <v>0</v>
      </c>
    </row>
    <row r="113" spans="1:13" ht="18" customHeight="1">
      <c r="A113" s="492" t="s">
        <v>311</v>
      </c>
      <c r="B113" s="323">
        <v>33</v>
      </c>
      <c r="C113" s="324">
        <f t="shared" si="12"/>
        <v>63</v>
      </c>
      <c r="D113" s="323">
        <v>37</v>
      </c>
      <c r="E113" s="323">
        <v>26</v>
      </c>
      <c r="F113" s="290">
        <v>0</v>
      </c>
      <c r="G113" s="290">
        <v>0</v>
      </c>
      <c r="H113" s="291">
        <v>0</v>
      </c>
      <c r="I113" s="292">
        <f t="shared" si="8"/>
        <v>1.9090909090909092</v>
      </c>
      <c r="J113" s="323">
        <v>26</v>
      </c>
      <c r="K113" s="325">
        <v>42</v>
      </c>
      <c r="L113" s="293">
        <f t="shared" si="13"/>
        <v>1.3322055402833581</v>
      </c>
      <c r="M113" s="499">
        <v>0</v>
      </c>
    </row>
    <row r="114" spans="1:13" ht="18" customHeight="1">
      <c r="A114" s="492" t="s">
        <v>312</v>
      </c>
      <c r="B114" s="323">
        <v>108</v>
      </c>
      <c r="C114" s="324">
        <f t="shared" si="12"/>
        <v>191</v>
      </c>
      <c r="D114" s="323">
        <v>97</v>
      </c>
      <c r="E114" s="323">
        <v>94</v>
      </c>
      <c r="F114" s="290">
        <v>0</v>
      </c>
      <c r="G114" s="290">
        <v>0</v>
      </c>
      <c r="H114" s="291">
        <v>0</v>
      </c>
      <c r="I114" s="292">
        <f t="shared" si="8"/>
        <v>1.7685185185185186</v>
      </c>
      <c r="J114" s="323">
        <v>17</v>
      </c>
      <c r="K114" s="325">
        <v>58</v>
      </c>
      <c r="L114" s="293">
        <f t="shared" si="13"/>
        <v>4.038908860224149</v>
      </c>
      <c r="M114" s="499">
        <v>0</v>
      </c>
    </row>
    <row r="115" spans="1:13" ht="18" customHeight="1">
      <c r="A115" s="492" t="s">
        <v>313</v>
      </c>
      <c r="B115" s="323">
        <v>96</v>
      </c>
      <c r="C115" s="324">
        <f t="shared" si="12"/>
        <v>159</v>
      </c>
      <c r="D115" s="323">
        <v>81</v>
      </c>
      <c r="E115" s="323">
        <v>78</v>
      </c>
      <c r="F115" s="290">
        <v>0</v>
      </c>
      <c r="G115" s="290">
        <v>0</v>
      </c>
      <c r="H115" s="291">
        <v>0</v>
      </c>
      <c r="I115" s="292">
        <f t="shared" si="8"/>
        <v>1.65625</v>
      </c>
      <c r="J115" s="323">
        <v>68</v>
      </c>
      <c r="K115" s="325">
        <v>49</v>
      </c>
      <c r="L115" s="293">
        <f t="shared" si="13"/>
        <v>3.3622330302389511</v>
      </c>
      <c r="M115" s="499">
        <v>0</v>
      </c>
    </row>
    <row r="116" spans="1:13" ht="18" customHeight="1">
      <c r="A116" s="492" t="s">
        <v>314</v>
      </c>
      <c r="B116" s="323">
        <v>62</v>
      </c>
      <c r="C116" s="324">
        <f t="shared" si="12"/>
        <v>128</v>
      </c>
      <c r="D116" s="323">
        <v>69</v>
      </c>
      <c r="E116" s="323">
        <v>59</v>
      </c>
      <c r="F116" s="290">
        <v>0</v>
      </c>
      <c r="G116" s="290">
        <v>0</v>
      </c>
      <c r="H116" s="291">
        <v>0</v>
      </c>
      <c r="I116" s="292">
        <f t="shared" si="8"/>
        <v>2.064516129032258</v>
      </c>
      <c r="J116" s="323">
        <v>37</v>
      </c>
      <c r="K116" s="325">
        <v>58</v>
      </c>
      <c r="L116" s="293">
        <f t="shared" si="13"/>
        <v>2.7067033199407908</v>
      </c>
      <c r="M116" s="499">
        <v>0</v>
      </c>
    </row>
    <row r="117" spans="1:13" ht="18" customHeight="1">
      <c r="A117" s="492" t="s">
        <v>315</v>
      </c>
      <c r="B117" s="323">
        <v>48</v>
      </c>
      <c r="C117" s="324">
        <f t="shared" si="12"/>
        <v>75</v>
      </c>
      <c r="D117" s="323">
        <v>37</v>
      </c>
      <c r="E117" s="323">
        <v>38</v>
      </c>
      <c r="F117" s="290">
        <v>0</v>
      </c>
      <c r="G117" s="290">
        <v>0</v>
      </c>
      <c r="H117" s="291">
        <v>0</v>
      </c>
      <c r="I117" s="292">
        <f t="shared" si="8"/>
        <v>1.5625</v>
      </c>
      <c r="J117" s="323">
        <v>45</v>
      </c>
      <c r="K117" s="325">
        <v>49</v>
      </c>
      <c r="L117" s="293">
        <f t="shared" si="13"/>
        <v>1.5859589765278073</v>
      </c>
      <c r="M117" s="499">
        <v>0</v>
      </c>
    </row>
    <row r="118" spans="1:13" ht="18" customHeight="1">
      <c r="A118" s="492" t="s">
        <v>316</v>
      </c>
      <c r="B118" s="323">
        <v>83</v>
      </c>
      <c r="C118" s="324">
        <f t="shared" si="12"/>
        <v>144</v>
      </c>
      <c r="D118" s="323">
        <v>77</v>
      </c>
      <c r="E118" s="323">
        <v>67</v>
      </c>
      <c r="F118" s="290">
        <v>0</v>
      </c>
      <c r="G118" s="290">
        <v>0</v>
      </c>
      <c r="H118" s="291">
        <v>0</v>
      </c>
      <c r="I118" s="292">
        <f t="shared" si="8"/>
        <v>1.7349397590361446</v>
      </c>
      <c r="J118" s="323">
        <v>39</v>
      </c>
      <c r="K118" s="325">
        <v>46</v>
      </c>
      <c r="L118" s="293">
        <f t="shared" si="13"/>
        <v>3.04504123493339</v>
      </c>
      <c r="M118" s="499">
        <v>0</v>
      </c>
    </row>
    <row r="119" spans="1:13" ht="18" customHeight="1">
      <c r="A119" s="492" t="s">
        <v>317</v>
      </c>
      <c r="B119" s="323">
        <v>78</v>
      </c>
      <c r="C119" s="324">
        <f t="shared" si="12"/>
        <v>174</v>
      </c>
      <c r="D119" s="323">
        <v>98</v>
      </c>
      <c r="E119" s="323">
        <v>76</v>
      </c>
      <c r="F119" s="290">
        <v>0</v>
      </c>
      <c r="G119" s="290">
        <v>0</v>
      </c>
      <c r="H119" s="291">
        <v>0</v>
      </c>
      <c r="I119" s="292">
        <f t="shared" si="8"/>
        <v>2.2307692307692308</v>
      </c>
      <c r="J119" s="323">
        <v>42</v>
      </c>
      <c r="K119" s="325">
        <v>46</v>
      </c>
      <c r="L119" s="293">
        <f t="shared" si="13"/>
        <v>3.6794248255445128</v>
      </c>
      <c r="M119" s="499">
        <v>0</v>
      </c>
    </row>
    <row r="120" spans="1:13" ht="18" customHeight="1">
      <c r="A120" s="492" t="s">
        <v>318</v>
      </c>
      <c r="B120" s="323">
        <v>13</v>
      </c>
      <c r="C120" s="324">
        <f t="shared" si="12"/>
        <v>20</v>
      </c>
      <c r="D120" s="323">
        <v>11</v>
      </c>
      <c r="E120" s="323">
        <v>9</v>
      </c>
      <c r="F120" s="290">
        <v>0</v>
      </c>
      <c r="G120" s="290">
        <v>0</v>
      </c>
      <c r="H120" s="291">
        <v>0</v>
      </c>
      <c r="I120" s="292">
        <f t="shared" si="8"/>
        <v>1.5384615384615385</v>
      </c>
      <c r="J120" s="323">
        <v>11</v>
      </c>
      <c r="K120" s="325">
        <v>56</v>
      </c>
      <c r="L120" s="293">
        <f t="shared" si="13"/>
        <v>0.42292239374074858</v>
      </c>
      <c r="M120" s="499">
        <v>0</v>
      </c>
    </row>
    <row r="121" spans="1:13" ht="18" customHeight="1">
      <c r="A121" s="492" t="s">
        <v>319</v>
      </c>
      <c r="B121" s="323">
        <v>20</v>
      </c>
      <c r="C121" s="324">
        <f t="shared" si="12"/>
        <v>36</v>
      </c>
      <c r="D121" s="323">
        <v>20</v>
      </c>
      <c r="E121" s="323">
        <v>16</v>
      </c>
      <c r="F121" s="290">
        <v>0</v>
      </c>
      <c r="G121" s="290">
        <v>0</v>
      </c>
      <c r="H121" s="291">
        <v>0</v>
      </c>
      <c r="I121" s="292">
        <f t="shared" si="8"/>
        <v>1.8</v>
      </c>
      <c r="J121" s="323">
        <v>16</v>
      </c>
      <c r="K121" s="325">
        <v>52</v>
      </c>
      <c r="L121" s="293">
        <f t="shared" si="13"/>
        <v>0.76126030873334749</v>
      </c>
      <c r="M121" s="499">
        <v>0</v>
      </c>
    </row>
    <row r="122" spans="1:13" ht="18" customHeight="1">
      <c r="A122" s="492" t="s">
        <v>320</v>
      </c>
      <c r="B122" s="323">
        <v>100</v>
      </c>
      <c r="C122" s="324">
        <f t="shared" si="12"/>
        <v>180</v>
      </c>
      <c r="D122" s="323">
        <v>99</v>
      </c>
      <c r="E122" s="323">
        <v>81</v>
      </c>
      <c r="F122" s="290">
        <v>0</v>
      </c>
      <c r="G122" s="290">
        <v>0</v>
      </c>
      <c r="H122" s="291">
        <v>0</v>
      </c>
      <c r="I122" s="292">
        <f t="shared" si="8"/>
        <v>1.8</v>
      </c>
      <c r="J122" s="323">
        <v>61</v>
      </c>
      <c r="K122" s="325">
        <v>59</v>
      </c>
      <c r="L122" s="293">
        <f t="shared" si="13"/>
        <v>3.8063015436667373</v>
      </c>
      <c r="M122" s="499">
        <v>0</v>
      </c>
    </row>
    <row r="123" spans="1:13" ht="18" customHeight="1">
      <c r="A123" s="492" t="s">
        <v>321</v>
      </c>
      <c r="B123" s="323">
        <v>33</v>
      </c>
      <c r="C123" s="324">
        <f t="shared" si="12"/>
        <v>58</v>
      </c>
      <c r="D123" s="323">
        <v>26</v>
      </c>
      <c r="E123" s="323">
        <v>32</v>
      </c>
      <c r="F123" s="290">
        <v>0</v>
      </c>
      <c r="G123" s="290">
        <v>0</v>
      </c>
      <c r="H123" s="291">
        <v>0</v>
      </c>
      <c r="I123" s="292">
        <f t="shared" si="8"/>
        <v>1.7575757575757576</v>
      </c>
      <c r="J123" s="323">
        <v>28</v>
      </c>
      <c r="K123" s="325">
        <v>58</v>
      </c>
      <c r="L123" s="293">
        <f t="shared" si="13"/>
        <v>1.2264749418481709</v>
      </c>
      <c r="M123" s="499">
        <v>0</v>
      </c>
    </row>
    <row r="124" spans="1:13" s="326" customFormat="1" ht="18" customHeight="1">
      <c r="A124" s="492" t="s">
        <v>322</v>
      </c>
      <c r="B124" s="323">
        <v>45</v>
      </c>
      <c r="C124" s="324">
        <f t="shared" si="12"/>
        <v>83</v>
      </c>
      <c r="D124" s="323">
        <v>41</v>
      </c>
      <c r="E124" s="323">
        <v>42</v>
      </c>
      <c r="F124" s="290">
        <v>0</v>
      </c>
      <c r="G124" s="290">
        <v>0</v>
      </c>
      <c r="H124" s="291">
        <v>0</v>
      </c>
      <c r="I124" s="292">
        <f t="shared" si="8"/>
        <v>1.8444444444444446</v>
      </c>
      <c r="J124" s="323">
        <v>38</v>
      </c>
      <c r="K124" s="325">
        <v>57</v>
      </c>
      <c r="L124" s="293">
        <f t="shared" si="13"/>
        <v>1.7551279340241066</v>
      </c>
      <c r="M124" s="499">
        <v>0</v>
      </c>
    </row>
    <row r="125" spans="1:13" ht="18" customHeight="1">
      <c r="A125" s="492" t="s">
        <v>323</v>
      </c>
      <c r="B125" s="323">
        <v>132</v>
      </c>
      <c r="C125" s="324">
        <f t="shared" si="12"/>
        <v>222</v>
      </c>
      <c r="D125" s="323">
        <v>116</v>
      </c>
      <c r="E125" s="323">
        <v>106</v>
      </c>
      <c r="F125" s="290">
        <v>0</v>
      </c>
      <c r="G125" s="290">
        <v>0</v>
      </c>
      <c r="H125" s="291">
        <v>0</v>
      </c>
      <c r="I125" s="292">
        <f t="shared" si="8"/>
        <v>1.6818181818181819</v>
      </c>
      <c r="J125" s="323">
        <v>92</v>
      </c>
      <c r="K125" s="325">
        <v>57</v>
      </c>
      <c r="L125" s="293">
        <f t="shared" si="13"/>
        <v>4.6944385705223093</v>
      </c>
      <c r="M125" s="499">
        <v>0</v>
      </c>
    </row>
    <row r="126" spans="1:13" ht="18" customHeight="1">
      <c r="A126" s="492" t="s">
        <v>324</v>
      </c>
      <c r="B126" s="323">
        <v>36</v>
      </c>
      <c r="C126" s="324">
        <f>SUM(D126:E126)</f>
        <v>65</v>
      </c>
      <c r="D126" s="323">
        <v>30</v>
      </c>
      <c r="E126" s="323">
        <v>35</v>
      </c>
      <c r="F126" s="290">
        <v>0</v>
      </c>
      <c r="G126" s="290">
        <v>0</v>
      </c>
      <c r="H126" s="291">
        <v>0</v>
      </c>
      <c r="I126" s="292">
        <f t="shared" si="8"/>
        <v>1.8055555555555556</v>
      </c>
      <c r="J126" s="323">
        <v>23</v>
      </c>
      <c r="K126" s="325">
        <v>47</v>
      </c>
      <c r="L126" s="293">
        <f t="shared" si="13"/>
        <v>1.3744977796574329</v>
      </c>
      <c r="M126" s="499">
        <v>0</v>
      </c>
    </row>
    <row r="127" spans="1:13" ht="18" customHeight="1">
      <c r="A127" s="492" t="s">
        <v>325</v>
      </c>
      <c r="B127" s="323">
        <v>66</v>
      </c>
      <c r="C127" s="324">
        <f t="shared" si="12"/>
        <v>104</v>
      </c>
      <c r="D127" s="323">
        <v>59</v>
      </c>
      <c r="E127" s="323">
        <v>45</v>
      </c>
      <c r="F127" s="290">
        <v>0</v>
      </c>
      <c r="G127" s="290">
        <v>0</v>
      </c>
      <c r="H127" s="291">
        <v>0</v>
      </c>
      <c r="I127" s="292">
        <f t="shared" si="8"/>
        <v>1.5757575757575757</v>
      </c>
      <c r="J127" s="323">
        <v>44</v>
      </c>
      <c r="K127" s="325">
        <v>60</v>
      </c>
      <c r="L127" s="293">
        <f t="shared" si="13"/>
        <v>2.1991964474518926</v>
      </c>
      <c r="M127" s="499">
        <v>0</v>
      </c>
    </row>
    <row r="128" spans="1:13" ht="18" customHeight="1">
      <c r="A128" s="489" t="s">
        <v>326</v>
      </c>
      <c r="B128" s="16">
        <f>SUM(B129:B152)</f>
        <v>1287</v>
      </c>
      <c r="C128" s="17">
        <f>SUM(D128:E128)</f>
        <v>2236</v>
      </c>
      <c r="D128" s="17">
        <f t="shared" ref="D128:E128" si="14">SUM(D129:D152)</f>
        <v>1210</v>
      </c>
      <c r="E128" s="17">
        <f t="shared" si="14"/>
        <v>1026</v>
      </c>
      <c r="F128" s="17">
        <f>SUM(G128:H128)</f>
        <v>0</v>
      </c>
      <c r="G128" s="17">
        <v>0</v>
      </c>
      <c r="H128" s="500">
        <v>0</v>
      </c>
      <c r="I128" s="518">
        <f t="shared" si="8"/>
        <v>1.7373737373737375</v>
      </c>
      <c r="J128" s="519">
        <f>SUBTOTAL(9,J129:J152)</f>
        <v>938</v>
      </c>
      <c r="K128" s="520">
        <f>AVERAGE(K129:K152)</f>
        <v>58.473333333333336</v>
      </c>
      <c r="L128" s="520">
        <f>C128/M128</f>
        <v>42.340465820867259</v>
      </c>
      <c r="M128" s="662">
        <v>52.81</v>
      </c>
    </row>
    <row r="129" spans="1:13" ht="18" customHeight="1">
      <c r="A129" s="492" t="s">
        <v>327</v>
      </c>
      <c r="B129" s="532">
        <v>35</v>
      </c>
      <c r="C129" s="501">
        <f>SUM(D129:E129)</f>
        <v>65</v>
      </c>
      <c r="D129" s="532">
        <v>35</v>
      </c>
      <c r="E129" s="532">
        <v>30</v>
      </c>
      <c r="F129" s="25">
        <v>0</v>
      </c>
      <c r="G129" s="25">
        <v>0</v>
      </c>
      <c r="H129" s="495">
        <v>0</v>
      </c>
      <c r="I129" s="496">
        <f t="shared" si="8"/>
        <v>1.8571428571428572</v>
      </c>
      <c r="J129" s="532">
        <v>33</v>
      </c>
      <c r="K129" s="533">
        <v>57.96</v>
      </c>
      <c r="L129" s="498">
        <f>C129/$M$128</f>
        <v>1.2308274947926527</v>
      </c>
      <c r="M129" s="502">
        <v>0</v>
      </c>
    </row>
    <row r="130" spans="1:13" ht="18" customHeight="1">
      <c r="A130" s="492" t="s">
        <v>328</v>
      </c>
      <c r="B130" s="532">
        <v>54</v>
      </c>
      <c r="C130" s="501">
        <f t="shared" ref="C130:C152" si="15">SUM(D130:E130)</f>
        <v>95</v>
      </c>
      <c r="D130" s="532">
        <v>54</v>
      </c>
      <c r="E130" s="532">
        <v>41</v>
      </c>
      <c r="F130" s="25">
        <v>0</v>
      </c>
      <c r="G130" s="25">
        <v>0</v>
      </c>
      <c r="H130" s="495">
        <v>0</v>
      </c>
      <c r="I130" s="496">
        <f t="shared" si="8"/>
        <v>1.7592592592592593</v>
      </c>
      <c r="J130" s="532">
        <v>44</v>
      </c>
      <c r="K130" s="533">
        <v>58.94</v>
      </c>
      <c r="L130" s="498">
        <f t="shared" ref="L130:L152" si="16">C130/$M$128</f>
        <v>1.7989017231584927</v>
      </c>
      <c r="M130" s="502">
        <v>0</v>
      </c>
    </row>
    <row r="131" spans="1:13" ht="18" customHeight="1">
      <c r="A131" s="492" t="s">
        <v>329</v>
      </c>
      <c r="B131" s="532">
        <v>26</v>
      </c>
      <c r="C131" s="501">
        <f t="shared" si="15"/>
        <v>44</v>
      </c>
      <c r="D131" s="532">
        <v>22</v>
      </c>
      <c r="E131" s="532">
        <v>22</v>
      </c>
      <c r="F131" s="25">
        <v>0</v>
      </c>
      <c r="G131" s="25">
        <v>0</v>
      </c>
      <c r="H131" s="495">
        <v>0</v>
      </c>
      <c r="I131" s="496">
        <f t="shared" si="8"/>
        <v>1.6923076923076923</v>
      </c>
      <c r="J131" s="532">
        <v>16</v>
      </c>
      <c r="K131" s="533">
        <v>56.95</v>
      </c>
      <c r="L131" s="498">
        <f t="shared" si="16"/>
        <v>0.83317553493656504</v>
      </c>
      <c r="M131" s="502">
        <v>0</v>
      </c>
    </row>
    <row r="132" spans="1:13" ht="18" customHeight="1">
      <c r="A132" s="492" t="s">
        <v>330</v>
      </c>
      <c r="B132" s="532">
        <v>62</v>
      </c>
      <c r="C132" s="501">
        <f t="shared" si="15"/>
        <v>106</v>
      </c>
      <c r="D132" s="532">
        <v>57</v>
      </c>
      <c r="E132" s="532">
        <v>49</v>
      </c>
      <c r="F132" s="25">
        <v>0</v>
      </c>
      <c r="G132" s="25">
        <v>0</v>
      </c>
      <c r="H132" s="495">
        <v>0</v>
      </c>
      <c r="I132" s="496">
        <f t="shared" si="8"/>
        <v>1.7096774193548387</v>
      </c>
      <c r="J132" s="532">
        <v>51</v>
      </c>
      <c r="K132" s="533">
        <v>61.17</v>
      </c>
      <c r="L132" s="498">
        <f t="shared" si="16"/>
        <v>2.0071956068926338</v>
      </c>
      <c r="M132" s="502">
        <v>0</v>
      </c>
    </row>
    <row r="133" spans="1:13" ht="18" customHeight="1">
      <c r="A133" s="492" t="s">
        <v>331</v>
      </c>
      <c r="B133" s="532">
        <v>39</v>
      </c>
      <c r="C133" s="501">
        <f t="shared" si="15"/>
        <v>57</v>
      </c>
      <c r="D133" s="532">
        <v>30</v>
      </c>
      <c r="E133" s="532">
        <v>27</v>
      </c>
      <c r="F133" s="25">
        <v>0</v>
      </c>
      <c r="G133" s="25">
        <v>0</v>
      </c>
      <c r="H133" s="495">
        <v>0</v>
      </c>
      <c r="I133" s="496">
        <f t="shared" si="8"/>
        <v>1.4615384615384615</v>
      </c>
      <c r="J133" s="532">
        <v>28</v>
      </c>
      <c r="K133" s="533">
        <v>65.47</v>
      </c>
      <c r="L133" s="498">
        <f t="shared" si="16"/>
        <v>1.0793410338950955</v>
      </c>
      <c r="M133" s="502">
        <v>0</v>
      </c>
    </row>
    <row r="134" spans="1:13" ht="18" customHeight="1">
      <c r="A134" s="492" t="s">
        <v>332</v>
      </c>
      <c r="B134" s="532">
        <v>68</v>
      </c>
      <c r="C134" s="501">
        <f t="shared" si="15"/>
        <v>124</v>
      </c>
      <c r="D134" s="532">
        <v>65</v>
      </c>
      <c r="E134" s="532">
        <v>59</v>
      </c>
      <c r="F134" s="25">
        <v>0</v>
      </c>
      <c r="G134" s="25">
        <v>0</v>
      </c>
      <c r="H134" s="495">
        <v>0</v>
      </c>
      <c r="I134" s="496">
        <f t="shared" si="8"/>
        <v>1.8235294117647058</v>
      </c>
      <c r="J134" s="532">
        <v>54</v>
      </c>
      <c r="K134" s="533">
        <v>58.11</v>
      </c>
      <c r="L134" s="498">
        <f t="shared" si="16"/>
        <v>2.3480401439121379</v>
      </c>
      <c r="M134" s="502">
        <v>0</v>
      </c>
    </row>
    <row r="135" spans="1:13" ht="18" customHeight="1">
      <c r="A135" s="492" t="s">
        <v>333</v>
      </c>
      <c r="B135" s="532">
        <v>20</v>
      </c>
      <c r="C135" s="501">
        <f t="shared" si="15"/>
        <v>33</v>
      </c>
      <c r="D135" s="532">
        <v>15</v>
      </c>
      <c r="E135" s="532">
        <v>18</v>
      </c>
      <c r="F135" s="25">
        <v>0</v>
      </c>
      <c r="G135" s="25">
        <v>0</v>
      </c>
      <c r="H135" s="495">
        <v>0</v>
      </c>
      <c r="I135" s="496">
        <f t="shared" si="8"/>
        <v>1.65</v>
      </c>
      <c r="J135" s="532">
        <v>12</v>
      </c>
      <c r="K135" s="533">
        <v>60.42</v>
      </c>
      <c r="L135" s="498">
        <f t="shared" si="16"/>
        <v>0.62488165120242378</v>
      </c>
      <c r="M135" s="502">
        <v>0</v>
      </c>
    </row>
    <row r="136" spans="1:13" ht="18" customHeight="1">
      <c r="A136" s="492" t="s">
        <v>334</v>
      </c>
      <c r="B136" s="532">
        <v>33</v>
      </c>
      <c r="C136" s="501">
        <f t="shared" si="15"/>
        <v>63</v>
      </c>
      <c r="D136" s="532">
        <v>36</v>
      </c>
      <c r="E136" s="532">
        <v>27</v>
      </c>
      <c r="F136" s="25">
        <v>0</v>
      </c>
      <c r="G136" s="25">
        <v>0</v>
      </c>
      <c r="H136" s="495">
        <v>0</v>
      </c>
      <c r="I136" s="496">
        <f t="shared" ref="I136:I188" si="17">C136/B136</f>
        <v>1.9090909090909092</v>
      </c>
      <c r="J136" s="532">
        <v>23</v>
      </c>
      <c r="K136" s="533">
        <v>54.28</v>
      </c>
      <c r="L136" s="498">
        <f t="shared" si="16"/>
        <v>1.1929558795682635</v>
      </c>
      <c r="M136" s="502">
        <v>0</v>
      </c>
    </row>
    <row r="137" spans="1:13" ht="18" customHeight="1">
      <c r="A137" s="492" t="s">
        <v>335</v>
      </c>
      <c r="B137" s="532">
        <v>56</v>
      </c>
      <c r="C137" s="501">
        <f t="shared" si="15"/>
        <v>93</v>
      </c>
      <c r="D137" s="532">
        <v>49</v>
      </c>
      <c r="E137" s="532">
        <v>44</v>
      </c>
      <c r="F137" s="25">
        <v>0</v>
      </c>
      <c r="G137" s="25">
        <v>0</v>
      </c>
      <c r="H137" s="495">
        <v>0</v>
      </c>
      <c r="I137" s="496">
        <f t="shared" si="17"/>
        <v>1.6607142857142858</v>
      </c>
      <c r="J137" s="532">
        <v>51</v>
      </c>
      <c r="K137" s="533">
        <v>61.67</v>
      </c>
      <c r="L137" s="498">
        <f t="shared" si="16"/>
        <v>1.7610301079341033</v>
      </c>
      <c r="M137" s="502">
        <v>0</v>
      </c>
    </row>
    <row r="138" spans="1:13" ht="18" customHeight="1">
      <c r="A138" s="492" t="s">
        <v>336</v>
      </c>
      <c r="B138" s="532">
        <v>38</v>
      </c>
      <c r="C138" s="501">
        <f t="shared" si="15"/>
        <v>64</v>
      </c>
      <c r="D138" s="532">
        <v>38</v>
      </c>
      <c r="E138" s="532">
        <v>26</v>
      </c>
      <c r="F138" s="25">
        <v>0</v>
      </c>
      <c r="G138" s="25">
        <v>0</v>
      </c>
      <c r="H138" s="495">
        <v>0</v>
      </c>
      <c r="I138" s="496">
        <f t="shared" si="17"/>
        <v>1.6842105263157894</v>
      </c>
      <c r="J138" s="532">
        <v>18</v>
      </c>
      <c r="K138" s="533">
        <v>55.51</v>
      </c>
      <c r="L138" s="498">
        <f t="shared" si="16"/>
        <v>1.2118916871804581</v>
      </c>
      <c r="M138" s="502">
        <v>0</v>
      </c>
    </row>
    <row r="139" spans="1:13" ht="18" customHeight="1">
      <c r="A139" s="492" t="s">
        <v>337</v>
      </c>
      <c r="B139" s="532">
        <v>31</v>
      </c>
      <c r="C139" s="501">
        <f t="shared" si="15"/>
        <v>47</v>
      </c>
      <c r="D139" s="532">
        <v>24</v>
      </c>
      <c r="E139" s="532">
        <v>23</v>
      </c>
      <c r="F139" s="25">
        <v>0</v>
      </c>
      <c r="G139" s="25">
        <v>0</v>
      </c>
      <c r="H139" s="495">
        <v>0</v>
      </c>
      <c r="I139" s="496">
        <f t="shared" si="17"/>
        <v>1.5161290322580645</v>
      </c>
      <c r="J139" s="532">
        <v>27</v>
      </c>
      <c r="K139" s="533">
        <v>65.099999999999994</v>
      </c>
      <c r="L139" s="498">
        <f t="shared" si="16"/>
        <v>0.88998295777314895</v>
      </c>
      <c r="M139" s="502">
        <v>0</v>
      </c>
    </row>
    <row r="140" spans="1:13" ht="18" customHeight="1">
      <c r="A140" s="492" t="s">
        <v>338</v>
      </c>
      <c r="B140" s="532">
        <v>58</v>
      </c>
      <c r="C140" s="501">
        <f t="shared" si="15"/>
        <v>110</v>
      </c>
      <c r="D140" s="532">
        <v>65</v>
      </c>
      <c r="E140" s="532">
        <v>45</v>
      </c>
      <c r="F140" s="25">
        <v>0</v>
      </c>
      <c r="G140" s="25">
        <v>0</v>
      </c>
      <c r="H140" s="495">
        <v>0</v>
      </c>
      <c r="I140" s="496">
        <f t="shared" si="17"/>
        <v>1.896551724137931</v>
      </c>
      <c r="J140" s="532">
        <v>42</v>
      </c>
      <c r="K140" s="533">
        <v>55.59</v>
      </c>
      <c r="L140" s="498">
        <f t="shared" si="16"/>
        <v>2.0829388373414126</v>
      </c>
      <c r="M140" s="502">
        <v>0</v>
      </c>
    </row>
    <row r="141" spans="1:13" ht="18" customHeight="1">
      <c r="A141" s="492" t="s">
        <v>339</v>
      </c>
      <c r="B141" s="532">
        <v>34</v>
      </c>
      <c r="C141" s="501">
        <f t="shared" si="15"/>
        <v>50</v>
      </c>
      <c r="D141" s="532">
        <v>26</v>
      </c>
      <c r="E141" s="532">
        <v>24</v>
      </c>
      <c r="F141" s="25">
        <v>0</v>
      </c>
      <c r="G141" s="25">
        <v>0</v>
      </c>
      <c r="H141" s="495">
        <v>0</v>
      </c>
      <c r="I141" s="496">
        <f t="shared" si="17"/>
        <v>1.4705882352941178</v>
      </c>
      <c r="J141" s="532">
        <v>16</v>
      </c>
      <c r="K141" s="533">
        <v>54.36</v>
      </c>
      <c r="L141" s="498">
        <f t="shared" si="16"/>
        <v>0.94679038060973297</v>
      </c>
      <c r="M141" s="502">
        <v>0</v>
      </c>
    </row>
    <row r="142" spans="1:13" ht="18" customHeight="1">
      <c r="A142" s="492" t="s">
        <v>340</v>
      </c>
      <c r="B142" s="532">
        <v>39</v>
      </c>
      <c r="C142" s="501">
        <f t="shared" si="15"/>
        <v>77</v>
      </c>
      <c r="D142" s="532">
        <v>42</v>
      </c>
      <c r="E142" s="532">
        <v>35</v>
      </c>
      <c r="F142" s="25">
        <v>0</v>
      </c>
      <c r="G142" s="25">
        <v>0</v>
      </c>
      <c r="H142" s="495">
        <v>0</v>
      </c>
      <c r="I142" s="496">
        <f t="shared" si="17"/>
        <v>1.9743589743589745</v>
      </c>
      <c r="J142" s="532">
        <v>30</v>
      </c>
      <c r="K142" s="533">
        <v>55.74</v>
      </c>
      <c r="L142" s="498">
        <f t="shared" si="16"/>
        <v>1.4580571861389888</v>
      </c>
      <c r="M142" s="502">
        <v>0</v>
      </c>
    </row>
    <row r="143" spans="1:13" ht="18" customHeight="1">
      <c r="A143" s="492" t="s">
        <v>341</v>
      </c>
      <c r="B143" s="532">
        <v>46</v>
      </c>
      <c r="C143" s="501">
        <f t="shared" si="15"/>
        <v>60</v>
      </c>
      <c r="D143" s="532">
        <v>38</v>
      </c>
      <c r="E143" s="532">
        <v>22</v>
      </c>
      <c r="F143" s="25">
        <v>0</v>
      </c>
      <c r="G143" s="25">
        <v>0</v>
      </c>
      <c r="H143" s="495">
        <v>0</v>
      </c>
      <c r="I143" s="496">
        <f t="shared" si="17"/>
        <v>1.3043478260869565</v>
      </c>
      <c r="J143" s="532">
        <v>36</v>
      </c>
      <c r="K143" s="533">
        <v>63.15</v>
      </c>
      <c r="L143" s="498">
        <f t="shared" si="16"/>
        <v>1.1361484567316795</v>
      </c>
      <c r="M143" s="502">
        <v>0</v>
      </c>
    </row>
    <row r="144" spans="1:13" ht="18" customHeight="1">
      <c r="A144" s="492" t="s">
        <v>342</v>
      </c>
      <c r="B144" s="532">
        <v>50</v>
      </c>
      <c r="C144" s="501">
        <f t="shared" si="15"/>
        <v>91</v>
      </c>
      <c r="D144" s="532">
        <v>45</v>
      </c>
      <c r="E144" s="532">
        <v>46</v>
      </c>
      <c r="F144" s="25">
        <v>0</v>
      </c>
      <c r="G144" s="25">
        <v>0</v>
      </c>
      <c r="H144" s="495">
        <v>0</v>
      </c>
      <c r="I144" s="496">
        <f t="shared" si="17"/>
        <v>1.82</v>
      </c>
      <c r="J144" s="532">
        <v>39</v>
      </c>
      <c r="K144" s="533">
        <v>55.82</v>
      </c>
      <c r="L144" s="498">
        <f t="shared" si="16"/>
        <v>1.7231584927097139</v>
      </c>
      <c r="M144" s="502">
        <v>0</v>
      </c>
    </row>
    <row r="145" spans="1:13" s="326" customFormat="1" ht="18" customHeight="1">
      <c r="A145" s="492" t="s">
        <v>343</v>
      </c>
      <c r="B145" s="532">
        <v>38</v>
      </c>
      <c r="C145" s="501">
        <f t="shared" si="15"/>
        <v>75</v>
      </c>
      <c r="D145" s="532">
        <v>41</v>
      </c>
      <c r="E145" s="532">
        <v>34</v>
      </c>
      <c r="F145" s="25">
        <v>0</v>
      </c>
      <c r="G145" s="25">
        <v>0</v>
      </c>
      <c r="H145" s="495">
        <v>0</v>
      </c>
      <c r="I145" s="496">
        <f t="shared" si="17"/>
        <v>1.9736842105263157</v>
      </c>
      <c r="J145" s="532">
        <v>29</v>
      </c>
      <c r="K145" s="533">
        <v>59.14</v>
      </c>
      <c r="L145" s="498">
        <f t="shared" si="16"/>
        <v>1.4201855709145994</v>
      </c>
      <c r="M145" s="502">
        <v>0</v>
      </c>
    </row>
    <row r="146" spans="1:13" ht="18" customHeight="1">
      <c r="A146" s="492" t="s">
        <v>344</v>
      </c>
      <c r="B146" s="532">
        <v>46</v>
      </c>
      <c r="C146" s="501">
        <f t="shared" si="15"/>
        <v>77</v>
      </c>
      <c r="D146" s="532">
        <v>43</v>
      </c>
      <c r="E146" s="532">
        <v>34</v>
      </c>
      <c r="F146" s="25">
        <v>0</v>
      </c>
      <c r="G146" s="25">
        <v>0</v>
      </c>
      <c r="H146" s="495">
        <v>0</v>
      </c>
      <c r="I146" s="496">
        <f t="shared" si="17"/>
        <v>1.673913043478261</v>
      </c>
      <c r="J146" s="532">
        <v>49</v>
      </c>
      <c r="K146" s="533">
        <v>66.11</v>
      </c>
      <c r="L146" s="498">
        <f t="shared" si="16"/>
        <v>1.4580571861389888</v>
      </c>
      <c r="M146" s="502">
        <v>0</v>
      </c>
    </row>
    <row r="147" spans="1:13" ht="18" customHeight="1">
      <c r="A147" s="492" t="s">
        <v>345</v>
      </c>
      <c r="B147" s="532">
        <v>47</v>
      </c>
      <c r="C147" s="501">
        <f t="shared" si="15"/>
        <v>98</v>
      </c>
      <c r="D147" s="532">
        <v>54</v>
      </c>
      <c r="E147" s="532">
        <v>44</v>
      </c>
      <c r="F147" s="25">
        <v>0</v>
      </c>
      <c r="G147" s="25">
        <v>0</v>
      </c>
      <c r="H147" s="495">
        <v>0</v>
      </c>
      <c r="I147" s="496">
        <f t="shared" si="17"/>
        <v>2.0851063829787235</v>
      </c>
      <c r="J147" s="532">
        <v>35</v>
      </c>
      <c r="K147" s="533">
        <v>53.34</v>
      </c>
      <c r="L147" s="498">
        <f t="shared" si="16"/>
        <v>1.8557091459950765</v>
      </c>
      <c r="M147" s="502">
        <v>0</v>
      </c>
    </row>
    <row r="148" spans="1:13" ht="18" customHeight="1">
      <c r="A148" s="492" t="s">
        <v>346</v>
      </c>
      <c r="B148" s="532">
        <v>31</v>
      </c>
      <c r="C148" s="501">
        <f t="shared" si="15"/>
        <v>50</v>
      </c>
      <c r="D148" s="532">
        <v>31</v>
      </c>
      <c r="E148" s="532">
        <v>19</v>
      </c>
      <c r="F148" s="25">
        <v>0</v>
      </c>
      <c r="G148" s="25">
        <v>0</v>
      </c>
      <c r="H148" s="495">
        <v>0</v>
      </c>
      <c r="I148" s="496">
        <f t="shared" si="17"/>
        <v>1.6129032258064515</v>
      </c>
      <c r="J148" s="532">
        <v>14</v>
      </c>
      <c r="K148" s="533">
        <v>56.14</v>
      </c>
      <c r="L148" s="498">
        <f t="shared" si="16"/>
        <v>0.94679038060973297</v>
      </c>
      <c r="M148" s="502">
        <v>0</v>
      </c>
    </row>
    <row r="149" spans="1:13" ht="18" customHeight="1">
      <c r="A149" s="492" t="s">
        <v>347</v>
      </c>
      <c r="B149" s="532">
        <v>199</v>
      </c>
      <c r="C149" s="501">
        <f t="shared" si="15"/>
        <v>349</v>
      </c>
      <c r="D149" s="532">
        <v>169</v>
      </c>
      <c r="E149" s="532">
        <v>180</v>
      </c>
      <c r="F149" s="25">
        <v>0</v>
      </c>
      <c r="G149" s="25">
        <v>0</v>
      </c>
      <c r="H149" s="495">
        <v>0</v>
      </c>
      <c r="I149" s="496">
        <f t="shared" si="17"/>
        <v>1.7537688442211055</v>
      </c>
      <c r="J149" s="532">
        <v>79</v>
      </c>
      <c r="K149" s="533">
        <v>52.22</v>
      </c>
      <c r="L149" s="498">
        <f t="shared" si="16"/>
        <v>6.6085968566559359</v>
      </c>
      <c r="M149" s="502">
        <v>0</v>
      </c>
    </row>
    <row r="150" spans="1:13" ht="18" customHeight="1">
      <c r="A150" s="492" t="s">
        <v>348</v>
      </c>
      <c r="B150" s="532">
        <v>52</v>
      </c>
      <c r="C150" s="501">
        <f t="shared" si="15"/>
        <v>88</v>
      </c>
      <c r="D150" s="532">
        <v>51</v>
      </c>
      <c r="E150" s="532">
        <v>37</v>
      </c>
      <c r="F150" s="25">
        <v>0</v>
      </c>
      <c r="G150" s="25">
        <v>0</v>
      </c>
      <c r="H150" s="495">
        <v>0</v>
      </c>
      <c r="I150" s="496">
        <f t="shared" si="17"/>
        <v>1.6923076923076923</v>
      </c>
      <c r="J150" s="532">
        <v>49</v>
      </c>
      <c r="K150" s="533">
        <v>61.27</v>
      </c>
      <c r="L150" s="498">
        <f t="shared" si="16"/>
        <v>1.6663510698731301</v>
      </c>
      <c r="M150" s="502">
        <v>0</v>
      </c>
    </row>
    <row r="151" spans="1:13" ht="18" customHeight="1">
      <c r="A151" s="492" t="s">
        <v>349</v>
      </c>
      <c r="B151" s="532">
        <v>107</v>
      </c>
      <c r="C151" s="501">
        <f t="shared" si="15"/>
        <v>182</v>
      </c>
      <c r="D151" s="532">
        <v>98</v>
      </c>
      <c r="E151" s="532">
        <v>84</v>
      </c>
      <c r="F151" s="25">
        <v>0</v>
      </c>
      <c r="G151" s="25">
        <v>0</v>
      </c>
      <c r="H151" s="495">
        <v>0</v>
      </c>
      <c r="I151" s="496">
        <f t="shared" si="17"/>
        <v>1.7009345794392523</v>
      </c>
      <c r="J151" s="532">
        <v>122</v>
      </c>
      <c r="K151" s="533">
        <v>58.17</v>
      </c>
      <c r="L151" s="498">
        <f t="shared" si="16"/>
        <v>3.4463169854194278</v>
      </c>
      <c r="M151" s="502">
        <v>0</v>
      </c>
    </row>
    <row r="152" spans="1:13" ht="18" customHeight="1">
      <c r="A152" s="492" t="s">
        <v>350</v>
      </c>
      <c r="B152" s="532">
        <v>78</v>
      </c>
      <c r="C152" s="501">
        <f t="shared" si="15"/>
        <v>138</v>
      </c>
      <c r="D152" s="532">
        <v>82</v>
      </c>
      <c r="E152" s="532">
        <v>56</v>
      </c>
      <c r="F152" s="25">
        <v>0</v>
      </c>
      <c r="G152" s="25">
        <v>0</v>
      </c>
      <c r="H152" s="495">
        <v>0</v>
      </c>
      <c r="I152" s="496">
        <f t="shared" si="17"/>
        <v>1.7692307692307692</v>
      </c>
      <c r="J152" s="532">
        <v>41</v>
      </c>
      <c r="K152" s="533">
        <v>56.73</v>
      </c>
      <c r="L152" s="498">
        <f t="shared" si="16"/>
        <v>2.6131414504828632</v>
      </c>
      <c r="M152" s="502">
        <v>0</v>
      </c>
    </row>
    <row r="153" spans="1:13" ht="18" customHeight="1">
      <c r="A153" s="489" t="s">
        <v>351</v>
      </c>
      <c r="B153" s="503">
        <f>SUM(B154:B188)</f>
        <v>1738</v>
      </c>
      <c r="C153" s="504">
        <f>SUM(D153:E153)</f>
        <v>3475</v>
      </c>
      <c r="D153" s="504">
        <f t="shared" ref="D153:E153" si="18">SUM(D154:D188)</f>
        <v>1854</v>
      </c>
      <c r="E153" s="504">
        <f t="shared" si="18"/>
        <v>1621</v>
      </c>
      <c r="F153" s="504">
        <f>SUM(G153:H153)</f>
        <v>0</v>
      </c>
      <c r="G153" s="504">
        <v>0</v>
      </c>
      <c r="H153" s="500">
        <v>0</v>
      </c>
      <c r="I153" s="518">
        <f t="shared" si="17"/>
        <v>1.9994246260069044</v>
      </c>
      <c r="J153" s="519">
        <f>SUBTOTAL(9,J154:J188)</f>
        <v>1358</v>
      </c>
      <c r="K153" s="520">
        <f>AVERAGE(K154:K188)</f>
        <v>57.475142857142863</v>
      </c>
      <c r="L153" s="520">
        <f>C153/M153</f>
        <v>67.214700193423596</v>
      </c>
      <c r="M153" s="662">
        <v>51.7</v>
      </c>
    </row>
    <row r="154" spans="1:13" ht="18" customHeight="1">
      <c r="A154" s="492" t="s">
        <v>352</v>
      </c>
      <c r="B154" s="327">
        <v>31</v>
      </c>
      <c r="C154" s="328">
        <v>54</v>
      </c>
      <c r="D154" s="327">
        <v>30</v>
      </c>
      <c r="E154" s="327">
        <v>24</v>
      </c>
      <c r="F154" s="329">
        <v>0</v>
      </c>
      <c r="G154" s="329">
        <v>0</v>
      </c>
      <c r="H154" s="330">
        <v>0</v>
      </c>
      <c r="I154" s="292">
        <f t="shared" si="17"/>
        <v>1.7419354838709677</v>
      </c>
      <c r="J154" s="327">
        <v>24</v>
      </c>
      <c r="K154" s="331">
        <v>56.37</v>
      </c>
      <c r="L154" s="293">
        <f>C154/$M$8</f>
        <v>0.6777959081209991</v>
      </c>
      <c r="M154" s="499">
        <v>0</v>
      </c>
    </row>
    <row r="155" spans="1:13" ht="18" customHeight="1">
      <c r="A155" s="492" t="s">
        <v>353</v>
      </c>
      <c r="B155" s="327">
        <v>47</v>
      </c>
      <c r="C155" s="328">
        <v>70</v>
      </c>
      <c r="D155" s="327">
        <v>38</v>
      </c>
      <c r="E155" s="327">
        <v>32</v>
      </c>
      <c r="F155" s="329">
        <v>0</v>
      </c>
      <c r="G155" s="329">
        <v>0</v>
      </c>
      <c r="H155" s="330">
        <v>0</v>
      </c>
      <c r="I155" s="292">
        <f t="shared" si="17"/>
        <v>1.4893617021276595</v>
      </c>
      <c r="J155" s="327">
        <v>41</v>
      </c>
      <c r="K155" s="331">
        <v>65.599999999999994</v>
      </c>
      <c r="L155" s="293">
        <f t="shared" ref="L155:L188" si="19">C155/$M$8</f>
        <v>0.87862432534203583</v>
      </c>
      <c r="M155" s="499">
        <v>0</v>
      </c>
    </row>
    <row r="156" spans="1:13" ht="18" customHeight="1">
      <c r="A156" s="492" t="s">
        <v>354</v>
      </c>
      <c r="B156" s="327">
        <v>143</v>
      </c>
      <c r="C156" s="328">
        <v>254</v>
      </c>
      <c r="D156" s="327">
        <v>119</v>
      </c>
      <c r="E156" s="327">
        <v>135</v>
      </c>
      <c r="F156" s="329">
        <v>0</v>
      </c>
      <c r="G156" s="329">
        <v>0</v>
      </c>
      <c r="H156" s="330">
        <v>0</v>
      </c>
      <c r="I156" s="292">
        <f t="shared" si="17"/>
        <v>1.7762237762237763</v>
      </c>
      <c r="J156" s="327">
        <v>110</v>
      </c>
      <c r="K156" s="331">
        <v>57.7</v>
      </c>
      <c r="L156" s="293">
        <f t="shared" si="19"/>
        <v>3.1881511233839586</v>
      </c>
      <c r="M156" s="499">
        <v>0</v>
      </c>
    </row>
    <row r="157" spans="1:13" ht="18" customHeight="1">
      <c r="A157" s="492" t="s">
        <v>355</v>
      </c>
      <c r="B157" s="327">
        <v>168</v>
      </c>
      <c r="C157" s="328">
        <v>338</v>
      </c>
      <c r="D157" s="327">
        <v>188</v>
      </c>
      <c r="E157" s="327">
        <v>150</v>
      </c>
      <c r="F157" s="329">
        <v>0</v>
      </c>
      <c r="G157" s="329">
        <v>0</v>
      </c>
      <c r="H157" s="330">
        <v>0</v>
      </c>
      <c r="I157" s="292">
        <f t="shared" si="17"/>
        <v>2.0119047619047619</v>
      </c>
      <c r="J157" s="327">
        <v>128</v>
      </c>
      <c r="K157" s="331">
        <v>54.76</v>
      </c>
      <c r="L157" s="293">
        <f t="shared" si="19"/>
        <v>4.2425003137944017</v>
      </c>
      <c r="M157" s="499">
        <v>0</v>
      </c>
    </row>
    <row r="158" spans="1:13" ht="18" customHeight="1">
      <c r="A158" s="492" t="s">
        <v>356</v>
      </c>
      <c r="B158" s="327">
        <v>39</v>
      </c>
      <c r="C158" s="328">
        <v>79</v>
      </c>
      <c r="D158" s="327">
        <v>42</v>
      </c>
      <c r="E158" s="327">
        <v>37</v>
      </c>
      <c r="F158" s="329">
        <v>0</v>
      </c>
      <c r="G158" s="329">
        <v>0</v>
      </c>
      <c r="H158" s="330">
        <v>0</v>
      </c>
      <c r="I158" s="292">
        <f t="shared" si="17"/>
        <v>2.0256410256410255</v>
      </c>
      <c r="J158" s="327">
        <v>32</v>
      </c>
      <c r="K158" s="331">
        <v>56.67</v>
      </c>
      <c r="L158" s="293">
        <f t="shared" si="19"/>
        <v>0.9915903100288691</v>
      </c>
      <c r="M158" s="499">
        <v>0</v>
      </c>
    </row>
    <row r="159" spans="1:13" ht="18" customHeight="1">
      <c r="A159" s="492" t="s">
        <v>357</v>
      </c>
      <c r="B159" s="327">
        <v>26</v>
      </c>
      <c r="C159" s="328">
        <v>46</v>
      </c>
      <c r="D159" s="327">
        <v>24</v>
      </c>
      <c r="E159" s="327">
        <v>22</v>
      </c>
      <c r="F159" s="329">
        <v>0</v>
      </c>
      <c r="G159" s="329">
        <v>0</v>
      </c>
      <c r="H159" s="330">
        <v>0</v>
      </c>
      <c r="I159" s="292">
        <f t="shared" si="17"/>
        <v>1.7692307692307692</v>
      </c>
      <c r="J159" s="327">
        <v>19</v>
      </c>
      <c r="K159" s="331">
        <v>55.95</v>
      </c>
      <c r="L159" s="293">
        <f t="shared" si="19"/>
        <v>0.57738169951048068</v>
      </c>
      <c r="M159" s="499">
        <v>0</v>
      </c>
    </row>
    <row r="160" spans="1:13" ht="18" customHeight="1">
      <c r="A160" s="492" t="s">
        <v>358</v>
      </c>
      <c r="B160" s="327">
        <v>36</v>
      </c>
      <c r="C160" s="328">
        <v>68</v>
      </c>
      <c r="D160" s="327">
        <v>32</v>
      </c>
      <c r="E160" s="327">
        <v>36</v>
      </c>
      <c r="F160" s="329">
        <v>0</v>
      </c>
      <c r="G160" s="329">
        <v>0</v>
      </c>
      <c r="H160" s="330">
        <v>0</v>
      </c>
      <c r="I160" s="292">
        <f t="shared" si="17"/>
        <v>1.8888888888888888</v>
      </c>
      <c r="J160" s="327">
        <v>29</v>
      </c>
      <c r="K160" s="331">
        <v>55.52</v>
      </c>
      <c r="L160" s="293">
        <f t="shared" si="19"/>
        <v>0.85352077318940633</v>
      </c>
      <c r="M160" s="499">
        <v>0</v>
      </c>
    </row>
    <row r="161" spans="1:13" ht="18" customHeight="1">
      <c r="A161" s="492" t="s">
        <v>359</v>
      </c>
      <c r="B161" s="327">
        <v>52</v>
      </c>
      <c r="C161" s="328">
        <v>106</v>
      </c>
      <c r="D161" s="327">
        <v>56</v>
      </c>
      <c r="E161" s="327">
        <v>50</v>
      </c>
      <c r="F161" s="329">
        <v>0</v>
      </c>
      <c r="G161" s="329">
        <v>0</v>
      </c>
      <c r="H161" s="330">
        <v>0</v>
      </c>
      <c r="I161" s="292">
        <f t="shared" si="17"/>
        <v>2.0384615384615383</v>
      </c>
      <c r="J161" s="327">
        <v>36</v>
      </c>
      <c r="K161" s="331">
        <v>51.37</v>
      </c>
      <c r="L161" s="293">
        <f t="shared" si="19"/>
        <v>1.3304882640893687</v>
      </c>
      <c r="M161" s="499">
        <v>0</v>
      </c>
    </row>
    <row r="162" spans="1:13" ht="18" customHeight="1">
      <c r="A162" s="492" t="s">
        <v>360</v>
      </c>
      <c r="B162" s="327">
        <v>82</v>
      </c>
      <c r="C162" s="328">
        <v>151</v>
      </c>
      <c r="D162" s="327">
        <v>86</v>
      </c>
      <c r="E162" s="327">
        <v>65</v>
      </c>
      <c r="F162" s="329">
        <v>0</v>
      </c>
      <c r="G162" s="329">
        <v>0</v>
      </c>
      <c r="H162" s="330">
        <v>0</v>
      </c>
      <c r="I162" s="292">
        <f t="shared" si="17"/>
        <v>1.8414634146341464</v>
      </c>
      <c r="J162" s="327">
        <v>47</v>
      </c>
      <c r="K162" s="331">
        <v>54.8</v>
      </c>
      <c r="L162" s="293">
        <f t="shared" si="19"/>
        <v>1.8953181875235345</v>
      </c>
      <c r="M162" s="499">
        <v>0</v>
      </c>
    </row>
    <row r="163" spans="1:13" ht="18" customHeight="1">
      <c r="A163" s="492" t="s">
        <v>361</v>
      </c>
      <c r="B163" s="327">
        <v>50</v>
      </c>
      <c r="C163" s="328">
        <v>100</v>
      </c>
      <c r="D163" s="327">
        <v>53</v>
      </c>
      <c r="E163" s="327">
        <v>47</v>
      </c>
      <c r="F163" s="329">
        <v>0</v>
      </c>
      <c r="G163" s="329">
        <v>0</v>
      </c>
      <c r="H163" s="330">
        <v>0</v>
      </c>
      <c r="I163" s="292">
        <f t="shared" si="17"/>
        <v>2</v>
      </c>
      <c r="J163" s="327">
        <v>40</v>
      </c>
      <c r="K163" s="331">
        <v>55.19</v>
      </c>
      <c r="L163" s="293">
        <f t="shared" si="19"/>
        <v>1.2551776076314798</v>
      </c>
      <c r="M163" s="499">
        <v>0</v>
      </c>
    </row>
    <row r="164" spans="1:13" ht="18" customHeight="1">
      <c r="A164" s="492" t="s">
        <v>362</v>
      </c>
      <c r="B164" s="327">
        <v>82</v>
      </c>
      <c r="C164" s="328">
        <v>154</v>
      </c>
      <c r="D164" s="327">
        <v>80</v>
      </c>
      <c r="E164" s="327">
        <v>74</v>
      </c>
      <c r="F164" s="329">
        <v>0</v>
      </c>
      <c r="G164" s="329">
        <v>0</v>
      </c>
      <c r="H164" s="330">
        <v>0</v>
      </c>
      <c r="I164" s="292">
        <f t="shared" si="17"/>
        <v>1.8780487804878048</v>
      </c>
      <c r="J164" s="327">
        <v>67</v>
      </c>
      <c r="K164" s="331">
        <v>58.09</v>
      </c>
      <c r="L164" s="293">
        <f t="shared" si="19"/>
        <v>1.932973515752479</v>
      </c>
      <c r="M164" s="499">
        <v>0</v>
      </c>
    </row>
    <row r="165" spans="1:13" ht="18" customHeight="1">
      <c r="A165" s="492" t="s">
        <v>363</v>
      </c>
      <c r="B165" s="327">
        <v>28</v>
      </c>
      <c r="C165" s="328">
        <v>57</v>
      </c>
      <c r="D165" s="327">
        <v>30</v>
      </c>
      <c r="E165" s="327">
        <v>27</v>
      </c>
      <c r="F165" s="329">
        <v>0</v>
      </c>
      <c r="G165" s="329">
        <v>0</v>
      </c>
      <c r="H165" s="330">
        <v>0</v>
      </c>
      <c r="I165" s="292">
        <f t="shared" si="17"/>
        <v>2.0357142857142856</v>
      </c>
      <c r="J165" s="327">
        <v>25</v>
      </c>
      <c r="K165" s="331">
        <v>59.66</v>
      </c>
      <c r="L165" s="293">
        <f t="shared" si="19"/>
        <v>0.71545123634994345</v>
      </c>
      <c r="M165" s="499">
        <v>0</v>
      </c>
    </row>
    <row r="166" spans="1:13" ht="18" customHeight="1">
      <c r="A166" s="492" t="s">
        <v>364</v>
      </c>
      <c r="B166" s="327">
        <v>24</v>
      </c>
      <c r="C166" s="328">
        <v>37</v>
      </c>
      <c r="D166" s="327">
        <v>20</v>
      </c>
      <c r="E166" s="327">
        <v>17</v>
      </c>
      <c r="F166" s="329">
        <v>0</v>
      </c>
      <c r="G166" s="329">
        <v>0</v>
      </c>
      <c r="H166" s="330">
        <v>0</v>
      </c>
      <c r="I166" s="292">
        <f t="shared" si="17"/>
        <v>1.5416666666666667</v>
      </c>
      <c r="J166" s="327">
        <v>16</v>
      </c>
      <c r="K166" s="331">
        <v>59.59</v>
      </c>
      <c r="L166" s="293">
        <f t="shared" si="19"/>
        <v>0.46441571482364752</v>
      </c>
      <c r="M166" s="499">
        <v>0</v>
      </c>
    </row>
    <row r="167" spans="1:13" ht="18" customHeight="1">
      <c r="A167" s="492" t="s">
        <v>365</v>
      </c>
      <c r="B167" s="327">
        <v>35</v>
      </c>
      <c r="C167" s="328">
        <v>63</v>
      </c>
      <c r="D167" s="327">
        <v>30</v>
      </c>
      <c r="E167" s="327">
        <v>33</v>
      </c>
      <c r="F167" s="329">
        <v>0</v>
      </c>
      <c r="G167" s="329">
        <v>0</v>
      </c>
      <c r="H167" s="330">
        <v>0</v>
      </c>
      <c r="I167" s="292">
        <f t="shared" si="17"/>
        <v>1.8</v>
      </c>
      <c r="J167" s="327">
        <v>14</v>
      </c>
      <c r="K167" s="331">
        <v>43.82</v>
      </c>
      <c r="L167" s="293">
        <f t="shared" si="19"/>
        <v>0.79076189280783227</v>
      </c>
      <c r="M167" s="499">
        <v>0</v>
      </c>
    </row>
    <row r="168" spans="1:13" ht="18" customHeight="1">
      <c r="A168" s="492" t="s">
        <v>366</v>
      </c>
      <c r="B168" s="327">
        <v>33</v>
      </c>
      <c r="C168" s="328">
        <v>51</v>
      </c>
      <c r="D168" s="327">
        <v>29</v>
      </c>
      <c r="E168" s="327">
        <v>22</v>
      </c>
      <c r="F168" s="329">
        <v>0</v>
      </c>
      <c r="G168" s="329">
        <v>0</v>
      </c>
      <c r="H168" s="330">
        <v>0</v>
      </c>
      <c r="I168" s="292">
        <f t="shared" si="17"/>
        <v>1.5454545454545454</v>
      </c>
      <c r="J168" s="327">
        <v>28</v>
      </c>
      <c r="K168" s="331">
        <v>64.27</v>
      </c>
      <c r="L168" s="293">
        <f t="shared" si="19"/>
        <v>0.64014057989205475</v>
      </c>
      <c r="M168" s="499">
        <v>0</v>
      </c>
    </row>
    <row r="169" spans="1:13" ht="18" customHeight="1">
      <c r="A169" s="492" t="s">
        <v>367</v>
      </c>
      <c r="B169" s="327">
        <v>51</v>
      </c>
      <c r="C169" s="328">
        <v>97</v>
      </c>
      <c r="D169" s="327">
        <v>54</v>
      </c>
      <c r="E169" s="327">
        <v>43</v>
      </c>
      <c r="F169" s="329">
        <v>0</v>
      </c>
      <c r="G169" s="329">
        <v>0</v>
      </c>
      <c r="H169" s="330">
        <v>0</v>
      </c>
      <c r="I169" s="292">
        <f t="shared" si="17"/>
        <v>1.9019607843137254</v>
      </c>
      <c r="J169" s="327">
        <v>41</v>
      </c>
      <c r="K169" s="331">
        <v>59.76</v>
      </c>
      <c r="L169" s="293">
        <f t="shared" si="19"/>
        <v>1.2175222794025353</v>
      </c>
      <c r="M169" s="499">
        <v>0</v>
      </c>
    </row>
    <row r="170" spans="1:13" ht="18" customHeight="1">
      <c r="A170" s="492" t="s">
        <v>368</v>
      </c>
      <c r="B170" s="327">
        <v>49</v>
      </c>
      <c r="C170" s="328">
        <v>91</v>
      </c>
      <c r="D170" s="327">
        <v>41</v>
      </c>
      <c r="E170" s="327">
        <v>50</v>
      </c>
      <c r="F170" s="329">
        <v>0</v>
      </c>
      <c r="G170" s="329">
        <v>0</v>
      </c>
      <c r="H170" s="330">
        <v>0</v>
      </c>
      <c r="I170" s="292">
        <f t="shared" si="17"/>
        <v>1.8571428571428572</v>
      </c>
      <c r="J170" s="327">
        <v>40</v>
      </c>
      <c r="K170" s="331">
        <v>60.06</v>
      </c>
      <c r="L170" s="293">
        <f t="shared" si="19"/>
        <v>1.1422116229446466</v>
      </c>
      <c r="M170" s="499">
        <v>0</v>
      </c>
    </row>
    <row r="171" spans="1:13" ht="18" customHeight="1">
      <c r="A171" s="492" t="s">
        <v>369</v>
      </c>
      <c r="B171" s="327">
        <v>26</v>
      </c>
      <c r="C171" s="328">
        <v>49</v>
      </c>
      <c r="D171" s="327">
        <v>22</v>
      </c>
      <c r="E171" s="327">
        <v>27</v>
      </c>
      <c r="F171" s="329">
        <v>0</v>
      </c>
      <c r="G171" s="329">
        <v>0</v>
      </c>
      <c r="H171" s="330">
        <v>0</v>
      </c>
      <c r="I171" s="292">
        <f t="shared" si="17"/>
        <v>1.8846153846153846</v>
      </c>
      <c r="J171" s="327">
        <v>26</v>
      </c>
      <c r="K171" s="331">
        <v>60.44</v>
      </c>
      <c r="L171" s="293">
        <f t="shared" si="19"/>
        <v>0.61503702773942515</v>
      </c>
      <c r="M171" s="499">
        <v>0</v>
      </c>
    </row>
    <row r="172" spans="1:13" ht="18" customHeight="1">
      <c r="A172" s="492" t="s">
        <v>370</v>
      </c>
      <c r="B172" s="327">
        <v>56</v>
      </c>
      <c r="C172" s="328">
        <v>95</v>
      </c>
      <c r="D172" s="327">
        <v>44</v>
      </c>
      <c r="E172" s="327">
        <v>51</v>
      </c>
      <c r="F172" s="329">
        <v>0</v>
      </c>
      <c r="G172" s="329">
        <v>0</v>
      </c>
      <c r="H172" s="330">
        <v>0</v>
      </c>
      <c r="I172" s="292">
        <f t="shared" si="17"/>
        <v>1.6964285714285714</v>
      </c>
      <c r="J172" s="327">
        <v>46</v>
      </c>
      <c r="K172" s="331">
        <v>61.52</v>
      </c>
      <c r="L172" s="293">
        <f t="shared" si="19"/>
        <v>1.1924187272499058</v>
      </c>
      <c r="M172" s="499">
        <v>0</v>
      </c>
    </row>
    <row r="173" spans="1:13" ht="18" customHeight="1">
      <c r="A173" s="492" t="s">
        <v>371</v>
      </c>
      <c r="B173" s="327">
        <v>34</v>
      </c>
      <c r="C173" s="328">
        <v>64</v>
      </c>
      <c r="D173" s="327">
        <v>33</v>
      </c>
      <c r="E173" s="327">
        <v>31</v>
      </c>
      <c r="F173" s="329">
        <v>0</v>
      </c>
      <c r="G173" s="329">
        <v>0</v>
      </c>
      <c r="H173" s="330">
        <v>0</v>
      </c>
      <c r="I173" s="292">
        <f t="shared" si="17"/>
        <v>1.8823529411764706</v>
      </c>
      <c r="J173" s="327">
        <v>29</v>
      </c>
      <c r="K173" s="331">
        <v>55.17</v>
      </c>
      <c r="L173" s="293">
        <f t="shared" si="19"/>
        <v>0.80331366888414713</v>
      </c>
      <c r="M173" s="499">
        <v>0</v>
      </c>
    </row>
    <row r="174" spans="1:13" ht="18" customHeight="1">
      <c r="A174" s="492" t="s">
        <v>372</v>
      </c>
      <c r="B174" s="327">
        <v>25</v>
      </c>
      <c r="C174" s="328">
        <v>52</v>
      </c>
      <c r="D174" s="327">
        <v>27</v>
      </c>
      <c r="E174" s="327">
        <v>25</v>
      </c>
      <c r="F174" s="329">
        <v>0</v>
      </c>
      <c r="G174" s="329">
        <v>0</v>
      </c>
      <c r="H174" s="330">
        <v>0</v>
      </c>
      <c r="I174" s="292">
        <f t="shared" si="17"/>
        <v>2.08</v>
      </c>
      <c r="J174" s="327">
        <v>27</v>
      </c>
      <c r="K174" s="331">
        <v>61.21</v>
      </c>
      <c r="L174" s="293">
        <f t="shared" si="19"/>
        <v>0.6526923559683695</v>
      </c>
      <c r="M174" s="499">
        <v>0</v>
      </c>
    </row>
    <row r="175" spans="1:13" ht="18" customHeight="1">
      <c r="A175" s="492" t="s">
        <v>373</v>
      </c>
      <c r="B175" s="327">
        <v>67</v>
      </c>
      <c r="C175" s="328">
        <v>118</v>
      </c>
      <c r="D175" s="327">
        <v>64</v>
      </c>
      <c r="E175" s="327">
        <v>54</v>
      </c>
      <c r="F175" s="329">
        <v>0</v>
      </c>
      <c r="G175" s="329">
        <v>0</v>
      </c>
      <c r="H175" s="330">
        <v>0</v>
      </c>
      <c r="I175" s="292">
        <f t="shared" si="17"/>
        <v>1.7611940298507462</v>
      </c>
      <c r="J175" s="327">
        <v>30</v>
      </c>
      <c r="K175" s="331">
        <v>47.67</v>
      </c>
      <c r="L175" s="293">
        <f t="shared" si="19"/>
        <v>1.4811095770051461</v>
      </c>
      <c r="M175" s="499">
        <v>0</v>
      </c>
    </row>
    <row r="176" spans="1:13" ht="18" customHeight="1">
      <c r="A176" s="492" t="s">
        <v>374</v>
      </c>
      <c r="B176" s="327">
        <v>20</v>
      </c>
      <c r="C176" s="328">
        <v>364</v>
      </c>
      <c r="D176" s="327">
        <v>214</v>
      </c>
      <c r="E176" s="327">
        <v>150</v>
      </c>
      <c r="F176" s="329">
        <v>0</v>
      </c>
      <c r="G176" s="329">
        <v>0</v>
      </c>
      <c r="H176" s="330">
        <v>0</v>
      </c>
      <c r="I176" s="292">
        <f t="shared" si="17"/>
        <v>18.2</v>
      </c>
      <c r="J176" s="327">
        <v>66</v>
      </c>
      <c r="K176" s="331">
        <v>48.26</v>
      </c>
      <c r="L176" s="293">
        <f t="shared" si="19"/>
        <v>4.5688464917785865</v>
      </c>
      <c r="M176" s="499">
        <v>0</v>
      </c>
    </row>
    <row r="177" spans="1:15" ht="18" customHeight="1">
      <c r="A177" s="492" t="s">
        <v>375</v>
      </c>
      <c r="B177" s="327">
        <v>53</v>
      </c>
      <c r="C177" s="328">
        <v>94</v>
      </c>
      <c r="D177" s="327">
        <v>51</v>
      </c>
      <c r="E177" s="327">
        <v>43</v>
      </c>
      <c r="F177" s="329">
        <v>0</v>
      </c>
      <c r="G177" s="329">
        <v>0</v>
      </c>
      <c r="H177" s="330">
        <v>0</v>
      </c>
      <c r="I177" s="292">
        <f t="shared" si="17"/>
        <v>1.7735849056603774</v>
      </c>
      <c r="J177" s="327">
        <v>34</v>
      </c>
      <c r="K177" s="331">
        <v>53.34</v>
      </c>
      <c r="L177" s="293">
        <f t="shared" si="19"/>
        <v>1.1798669511735911</v>
      </c>
      <c r="M177" s="499">
        <v>0</v>
      </c>
    </row>
    <row r="178" spans="1:15" ht="18" customHeight="1">
      <c r="A178" s="492" t="s">
        <v>376</v>
      </c>
      <c r="B178" s="327">
        <v>31</v>
      </c>
      <c r="C178" s="328">
        <v>52</v>
      </c>
      <c r="D178" s="327">
        <v>27</v>
      </c>
      <c r="E178" s="327">
        <v>25</v>
      </c>
      <c r="F178" s="329">
        <v>0</v>
      </c>
      <c r="G178" s="329">
        <v>0</v>
      </c>
      <c r="H178" s="330">
        <v>0</v>
      </c>
      <c r="I178" s="292">
        <f t="shared" si="17"/>
        <v>1.6774193548387097</v>
      </c>
      <c r="J178" s="327">
        <v>29</v>
      </c>
      <c r="K178" s="331">
        <v>64.78</v>
      </c>
      <c r="L178" s="293">
        <f t="shared" si="19"/>
        <v>0.6526923559683695</v>
      </c>
      <c r="M178" s="499">
        <v>0</v>
      </c>
    </row>
    <row r="179" spans="1:15" ht="18" customHeight="1">
      <c r="A179" s="492" t="s">
        <v>377</v>
      </c>
      <c r="B179" s="327">
        <v>56</v>
      </c>
      <c r="C179" s="328">
        <v>92</v>
      </c>
      <c r="D179" s="327">
        <v>46</v>
      </c>
      <c r="E179" s="327">
        <v>46</v>
      </c>
      <c r="F179" s="329">
        <v>0</v>
      </c>
      <c r="G179" s="329">
        <v>0</v>
      </c>
      <c r="H179" s="330">
        <v>0</v>
      </c>
      <c r="I179" s="292">
        <f t="shared" si="17"/>
        <v>1.6428571428571428</v>
      </c>
      <c r="J179" s="327">
        <v>51</v>
      </c>
      <c r="K179" s="331">
        <v>61.76</v>
      </c>
      <c r="L179" s="293">
        <f t="shared" si="19"/>
        <v>1.1547633990209614</v>
      </c>
      <c r="M179" s="499">
        <v>0</v>
      </c>
    </row>
    <row r="180" spans="1:15" ht="18" customHeight="1">
      <c r="A180" s="492" t="s">
        <v>378</v>
      </c>
      <c r="B180" s="327">
        <v>42</v>
      </c>
      <c r="C180" s="328">
        <v>71</v>
      </c>
      <c r="D180" s="327">
        <v>36</v>
      </c>
      <c r="E180" s="327">
        <v>35</v>
      </c>
      <c r="F180" s="329">
        <v>0</v>
      </c>
      <c r="G180" s="329">
        <v>0</v>
      </c>
      <c r="H180" s="330">
        <v>0</v>
      </c>
      <c r="I180" s="292">
        <f t="shared" si="17"/>
        <v>1.6904761904761905</v>
      </c>
      <c r="J180" s="327">
        <v>28</v>
      </c>
      <c r="K180" s="331">
        <v>59.29</v>
      </c>
      <c r="L180" s="293">
        <f t="shared" si="19"/>
        <v>0.89117610141835069</v>
      </c>
      <c r="M180" s="499">
        <v>0</v>
      </c>
    </row>
    <row r="181" spans="1:15" ht="18" customHeight="1">
      <c r="A181" s="492" t="s">
        <v>379</v>
      </c>
      <c r="B181" s="327">
        <v>38</v>
      </c>
      <c r="C181" s="328">
        <v>53</v>
      </c>
      <c r="D181" s="327">
        <v>26</v>
      </c>
      <c r="E181" s="327">
        <v>27</v>
      </c>
      <c r="F181" s="329">
        <v>0</v>
      </c>
      <c r="G181" s="329">
        <v>0</v>
      </c>
      <c r="H181" s="330">
        <v>0</v>
      </c>
      <c r="I181" s="292">
        <f t="shared" si="17"/>
        <v>1.3947368421052631</v>
      </c>
      <c r="J181" s="327">
        <v>39</v>
      </c>
      <c r="K181" s="331">
        <v>70.900000000000006</v>
      </c>
      <c r="L181" s="293">
        <f t="shared" si="19"/>
        <v>0.66524413204468436</v>
      </c>
      <c r="M181" s="499">
        <v>0</v>
      </c>
    </row>
    <row r="182" spans="1:15" ht="18" customHeight="1">
      <c r="A182" s="492" t="s">
        <v>380</v>
      </c>
      <c r="B182" s="327">
        <v>25</v>
      </c>
      <c r="C182" s="328">
        <v>40</v>
      </c>
      <c r="D182" s="327">
        <v>18</v>
      </c>
      <c r="E182" s="327">
        <v>22</v>
      </c>
      <c r="F182" s="329">
        <v>0</v>
      </c>
      <c r="G182" s="329">
        <v>0</v>
      </c>
      <c r="H182" s="330">
        <v>0</v>
      </c>
      <c r="I182" s="292">
        <f t="shared" si="17"/>
        <v>1.6</v>
      </c>
      <c r="J182" s="327">
        <v>20</v>
      </c>
      <c r="K182" s="331">
        <v>60.2</v>
      </c>
      <c r="L182" s="293">
        <f t="shared" si="19"/>
        <v>0.50207104305259198</v>
      </c>
      <c r="M182" s="499">
        <v>0</v>
      </c>
    </row>
    <row r="183" spans="1:15" ht="18" customHeight="1">
      <c r="A183" s="492" t="s">
        <v>381</v>
      </c>
      <c r="B183" s="327">
        <v>28</v>
      </c>
      <c r="C183" s="328">
        <v>56</v>
      </c>
      <c r="D183" s="327">
        <v>31</v>
      </c>
      <c r="E183" s="327">
        <v>25</v>
      </c>
      <c r="F183" s="329">
        <v>0</v>
      </c>
      <c r="G183" s="329">
        <v>0</v>
      </c>
      <c r="H183" s="330">
        <v>0</v>
      </c>
      <c r="I183" s="292">
        <f t="shared" si="17"/>
        <v>2</v>
      </c>
      <c r="J183" s="327">
        <v>23</v>
      </c>
      <c r="K183" s="331">
        <v>57.37</v>
      </c>
      <c r="L183" s="293">
        <f t="shared" si="19"/>
        <v>0.70289946027362871</v>
      </c>
      <c r="M183" s="499">
        <v>0</v>
      </c>
    </row>
    <row r="184" spans="1:15" ht="18" customHeight="1">
      <c r="A184" s="492" t="s">
        <v>382</v>
      </c>
      <c r="B184" s="327">
        <v>40</v>
      </c>
      <c r="C184" s="328">
        <v>75</v>
      </c>
      <c r="D184" s="327">
        <v>36</v>
      </c>
      <c r="E184" s="327">
        <v>39</v>
      </c>
      <c r="F184" s="329">
        <v>0</v>
      </c>
      <c r="G184" s="329">
        <v>0</v>
      </c>
      <c r="H184" s="330">
        <v>0</v>
      </c>
      <c r="I184" s="292">
        <f t="shared" si="17"/>
        <v>1.875</v>
      </c>
      <c r="J184" s="327">
        <v>27</v>
      </c>
      <c r="K184" s="331">
        <v>54.74</v>
      </c>
      <c r="L184" s="293">
        <f t="shared" si="19"/>
        <v>0.94138320572360989</v>
      </c>
      <c r="M184" s="499">
        <v>0</v>
      </c>
    </row>
    <row r="185" spans="1:15" s="326" customFormat="1" ht="18" customHeight="1">
      <c r="A185" s="492" t="s">
        <v>303</v>
      </c>
      <c r="B185" s="327">
        <v>54</v>
      </c>
      <c r="C185" s="328">
        <v>85</v>
      </c>
      <c r="D185" s="327">
        <v>45</v>
      </c>
      <c r="E185" s="327">
        <v>40</v>
      </c>
      <c r="F185" s="329">
        <v>0</v>
      </c>
      <c r="G185" s="329">
        <v>0</v>
      </c>
      <c r="H185" s="330">
        <v>0</v>
      </c>
      <c r="I185" s="292">
        <f t="shared" si="17"/>
        <v>1.5740740740740742</v>
      </c>
      <c r="J185" s="327">
        <v>43</v>
      </c>
      <c r="K185" s="331">
        <v>60.69</v>
      </c>
      <c r="L185" s="293">
        <f t="shared" si="19"/>
        <v>1.0669009664867579</v>
      </c>
      <c r="M185" s="499">
        <v>0</v>
      </c>
    </row>
    <row r="186" spans="1:15" ht="18" customHeight="1">
      <c r="A186" s="492" t="s">
        <v>383</v>
      </c>
      <c r="B186" s="327">
        <v>89</v>
      </c>
      <c r="C186" s="328">
        <v>159</v>
      </c>
      <c r="D186" s="327">
        <v>104</v>
      </c>
      <c r="E186" s="327">
        <v>55</v>
      </c>
      <c r="F186" s="329">
        <v>0</v>
      </c>
      <c r="G186" s="329">
        <v>0</v>
      </c>
      <c r="H186" s="330">
        <v>0</v>
      </c>
      <c r="I186" s="292">
        <f t="shared" si="17"/>
        <v>1.7865168539325842</v>
      </c>
      <c r="J186" s="327">
        <v>44</v>
      </c>
      <c r="K186" s="331">
        <v>53.93</v>
      </c>
      <c r="L186" s="293">
        <f t="shared" si="19"/>
        <v>1.995732396134053</v>
      </c>
      <c r="M186" s="499">
        <v>0</v>
      </c>
    </row>
    <row r="187" spans="1:15" ht="18" customHeight="1">
      <c r="A187" s="492" t="s">
        <v>384</v>
      </c>
      <c r="B187" s="327">
        <v>54</v>
      </c>
      <c r="C187" s="328">
        <v>86</v>
      </c>
      <c r="D187" s="327">
        <v>48</v>
      </c>
      <c r="E187" s="327">
        <v>38</v>
      </c>
      <c r="F187" s="329">
        <v>0</v>
      </c>
      <c r="G187" s="329">
        <v>0</v>
      </c>
      <c r="H187" s="330">
        <v>0</v>
      </c>
      <c r="I187" s="292">
        <f t="shared" si="17"/>
        <v>1.5925925925925926</v>
      </c>
      <c r="J187" s="327">
        <v>45</v>
      </c>
      <c r="K187" s="331">
        <v>63.54</v>
      </c>
      <c r="L187" s="293">
        <f t="shared" si="19"/>
        <v>1.0794527425630727</v>
      </c>
      <c r="M187" s="499">
        <v>0</v>
      </c>
    </row>
    <row r="188" spans="1:15" ht="18" customHeight="1">
      <c r="A188" s="492" t="s">
        <v>385</v>
      </c>
      <c r="B188" s="327">
        <v>24</v>
      </c>
      <c r="C188" s="328">
        <v>54</v>
      </c>
      <c r="D188" s="327">
        <v>30</v>
      </c>
      <c r="E188" s="327">
        <v>24</v>
      </c>
      <c r="F188" s="329">
        <v>0</v>
      </c>
      <c r="G188" s="329">
        <v>0</v>
      </c>
      <c r="H188" s="330">
        <v>0</v>
      </c>
      <c r="I188" s="292">
        <f t="shared" si="17"/>
        <v>2.25</v>
      </c>
      <c r="J188" s="327">
        <v>14</v>
      </c>
      <c r="K188" s="331">
        <v>47.64</v>
      </c>
      <c r="L188" s="293">
        <f t="shared" si="19"/>
        <v>0.6777959081209991</v>
      </c>
      <c r="M188" s="499">
        <v>0</v>
      </c>
    </row>
    <row r="189" spans="1:15" ht="18" customHeight="1">
      <c r="A189" s="489" t="s">
        <v>386</v>
      </c>
      <c r="B189" s="505">
        <f>SUM(B190:B222)</f>
        <v>1567</v>
      </c>
      <c r="C189" s="17">
        <f>SUM(D189:E189)</f>
        <v>2656</v>
      </c>
      <c r="D189" s="17">
        <f t="shared" ref="D189:E189" si="20">SUM(D190:D222)</f>
        <v>1388</v>
      </c>
      <c r="E189" s="17">
        <f t="shared" si="20"/>
        <v>1268</v>
      </c>
      <c r="F189" s="17">
        <f>SUM(G189:H189)</f>
        <v>0</v>
      </c>
      <c r="G189" s="17">
        <v>0</v>
      </c>
      <c r="H189" s="500">
        <v>0</v>
      </c>
      <c r="I189" s="518">
        <f>AVERAGE(I190:I222)</f>
        <v>1.7341444973377886</v>
      </c>
      <c r="J189" s="519">
        <f>SUM(J190:J222)</f>
        <v>976</v>
      </c>
      <c r="K189" s="520">
        <f>SUM(K190:K222)/33</f>
        <v>56.151515151515149</v>
      </c>
      <c r="L189" s="520">
        <f>C189/$M$189</f>
        <v>47.890371438874865</v>
      </c>
      <c r="M189" s="663">
        <v>55.46</v>
      </c>
      <c r="O189" s="332"/>
    </row>
    <row r="190" spans="1:15" ht="18" customHeight="1">
      <c r="A190" s="506" t="s">
        <v>387</v>
      </c>
      <c r="B190" s="333">
        <v>134</v>
      </c>
      <c r="C190" s="523">
        <f>SUM(D190:E190)</f>
        <v>268</v>
      </c>
      <c r="D190" s="333">
        <v>141</v>
      </c>
      <c r="E190" s="333">
        <v>127</v>
      </c>
      <c r="F190" s="290">
        <v>0</v>
      </c>
      <c r="G190" s="290">
        <v>0</v>
      </c>
      <c r="H190" s="291">
        <v>0</v>
      </c>
      <c r="I190" s="292">
        <f t="shared" ref="I190:I222" si="21">C190/B190</f>
        <v>2</v>
      </c>
      <c r="J190" s="333">
        <v>85</v>
      </c>
      <c r="K190" s="334">
        <v>50</v>
      </c>
      <c r="L190" s="498">
        <f>C190/$M$189</f>
        <v>4.8323115759105661</v>
      </c>
      <c r="M190" s="499">
        <v>0</v>
      </c>
      <c r="N190" s="284"/>
    </row>
    <row r="191" spans="1:15" ht="18" customHeight="1">
      <c r="A191" s="506" t="s">
        <v>388</v>
      </c>
      <c r="B191" s="333">
        <v>31</v>
      </c>
      <c r="C191" s="523">
        <v>54</v>
      </c>
      <c r="D191" s="333">
        <v>23</v>
      </c>
      <c r="E191" s="333">
        <v>31</v>
      </c>
      <c r="F191" s="290">
        <v>0</v>
      </c>
      <c r="G191" s="290">
        <v>0</v>
      </c>
      <c r="H191" s="291">
        <v>0</v>
      </c>
      <c r="I191" s="292">
        <f t="shared" si="21"/>
        <v>1.7419354838709677</v>
      </c>
      <c r="J191" s="333">
        <v>27</v>
      </c>
      <c r="K191" s="334">
        <v>60</v>
      </c>
      <c r="L191" s="498">
        <f t="shared" ref="L191:L222" si="22">C191/$M$189</f>
        <v>0.97367472051929316</v>
      </c>
      <c r="M191" s="499">
        <v>0</v>
      </c>
      <c r="N191" s="284"/>
    </row>
    <row r="192" spans="1:15" ht="18" customHeight="1">
      <c r="A192" s="506" t="s">
        <v>389</v>
      </c>
      <c r="B192" s="333">
        <v>18</v>
      </c>
      <c r="C192" s="523">
        <v>29</v>
      </c>
      <c r="D192" s="333">
        <v>12</v>
      </c>
      <c r="E192" s="333">
        <v>17</v>
      </c>
      <c r="F192" s="290">
        <v>0</v>
      </c>
      <c r="G192" s="290">
        <v>0</v>
      </c>
      <c r="H192" s="291">
        <v>0</v>
      </c>
      <c r="I192" s="292">
        <f t="shared" si="21"/>
        <v>1.6111111111111112</v>
      </c>
      <c r="J192" s="333">
        <v>15</v>
      </c>
      <c r="K192" s="334">
        <v>54</v>
      </c>
      <c r="L192" s="498">
        <f t="shared" si="22"/>
        <v>0.52289938694554638</v>
      </c>
      <c r="M192" s="499">
        <v>0</v>
      </c>
      <c r="N192" s="284"/>
    </row>
    <row r="193" spans="1:14" ht="18" customHeight="1">
      <c r="A193" s="506" t="s">
        <v>390</v>
      </c>
      <c r="B193" s="333">
        <v>21</v>
      </c>
      <c r="C193" s="523">
        <v>38</v>
      </c>
      <c r="D193" s="333">
        <v>17</v>
      </c>
      <c r="E193" s="333">
        <v>21</v>
      </c>
      <c r="F193" s="290">
        <v>0</v>
      </c>
      <c r="G193" s="290">
        <v>0</v>
      </c>
      <c r="H193" s="291">
        <v>0</v>
      </c>
      <c r="I193" s="292">
        <f t="shared" si="21"/>
        <v>1.8095238095238095</v>
      </c>
      <c r="J193" s="333">
        <v>19</v>
      </c>
      <c r="K193" s="334">
        <v>56</v>
      </c>
      <c r="L193" s="498">
        <f t="shared" si="22"/>
        <v>0.68517850703209515</v>
      </c>
      <c r="M193" s="499">
        <v>0</v>
      </c>
      <c r="N193" s="284"/>
    </row>
    <row r="194" spans="1:14" ht="18" customHeight="1">
      <c r="A194" s="506" t="s">
        <v>391</v>
      </c>
      <c r="B194" s="333">
        <v>19</v>
      </c>
      <c r="C194" s="523">
        <v>38</v>
      </c>
      <c r="D194" s="333">
        <v>17</v>
      </c>
      <c r="E194" s="333">
        <v>21</v>
      </c>
      <c r="F194" s="290">
        <v>0</v>
      </c>
      <c r="G194" s="290">
        <v>0</v>
      </c>
      <c r="H194" s="291">
        <v>0</v>
      </c>
      <c r="I194" s="292">
        <f t="shared" si="21"/>
        <v>2</v>
      </c>
      <c r="J194" s="333">
        <v>16</v>
      </c>
      <c r="K194" s="334">
        <v>53</v>
      </c>
      <c r="L194" s="498">
        <f t="shared" si="22"/>
        <v>0.68517850703209515</v>
      </c>
      <c r="M194" s="499">
        <v>0</v>
      </c>
      <c r="N194" s="284"/>
    </row>
    <row r="195" spans="1:14" ht="18" customHeight="1">
      <c r="A195" s="506" t="s">
        <v>392</v>
      </c>
      <c r="B195" s="333">
        <v>41</v>
      </c>
      <c r="C195" s="523">
        <v>70</v>
      </c>
      <c r="D195" s="333">
        <v>29</v>
      </c>
      <c r="E195" s="333">
        <v>41</v>
      </c>
      <c r="F195" s="290">
        <v>0</v>
      </c>
      <c r="G195" s="290">
        <v>0</v>
      </c>
      <c r="H195" s="291">
        <v>0</v>
      </c>
      <c r="I195" s="292">
        <f t="shared" si="21"/>
        <v>1.7073170731707317</v>
      </c>
      <c r="J195" s="333">
        <v>36</v>
      </c>
      <c r="K195" s="334">
        <v>61</v>
      </c>
      <c r="L195" s="498">
        <f t="shared" si="22"/>
        <v>1.2621709340064911</v>
      </c>
      <c r="M195" s="499">
        <v>0</v>
      </c>
      <c r="N195" s="284"/>
    </row>
    <row r="196" spans="1:14" ht="18" customHeight="1">
      <c r="A196" s="506" t="s">
        <v>393</v>
      </c>
      <c r="B196" s="333">
        <v>46</v>
      </c>
      <c r="C196" s="523">
        <v>67</v>
      </c>
      <c r="D196" s="333">
        <v>33</v>
      </c>
      <c r="E196" s="333">
        <v>34</v>
      </c>
      <c r="F196" s="290">
        <v>0</v>
      </c>
      <c r="G196" s="290">
        <v>0</v>
      </c>
      <c r="H196" s="291">
        <v>0</v>
      </c>
      <c r="I196" s="292">
        <f t="shared" si="21"/>
        <v>1.4565217391304348</v>
      </c>
      <c r="J196" s="333">
        <v>41</v>
      </c>
      <c r="K196" s="334">
        <v>67</v>
      </c>
      <c r="L196" s="498">
        <f t="shared" si="22"/>
        <v>1.2080778939776415</v>
      </c>
      <c r="M196" s="499">
        <v>0</v>
      </c>
      <c r="N196" s="284"/>
    </row>
    <row r="197" spans="1:14" ht="18" customHeight="1">
      <c r="A197" s="506" t="s">
        <v>394</v>
      </c>
      <c r="B197" s="333">
        <v>24</v>
      </c>
      <c r="C197" s="523">
        <v>40</v>
      </c>
      <c r="D197" s="333">
        <v>18</v>
      </c>
      <c r="E197" s="333">
        <v>22</v>
      </c>
      <c r="F197" s="290">
        <v>0</v>
      </c>
      <c r="G197" s="290">
        <v>0</v>
      </c>
      <c r="H197" s="291">
        <v>0</v>
      </c>
      <c r="I197" s="292">
        <f t="shared" si="21"/>
        <v>1.6666666666666667</v>
      </c>
      <c r="J197" s="333">
        <v>19</v>
      </c>
      <c r="K197" s="334">
        <v>54</v>
      </c>
      <c r="L197" s="498">
        <f t="shared" si="22"/>
        <v>0.7212405337179949</v>
      </c>
      <c r="M197" s="499">
        <v>0</v>
      </c>
      <c r="N197" s="284"/>
    </row>
    <row r="198" spans="1:14" ht="18" customHeight="1">
      <c r="A198" s="506" t="s">
        <v>395</v>
      </c>
      <c r="B198" s="333">
        <v>19</v>
      </c>
      <c r="C198" s="523">
        <v>29</v>
      </c>
      <c r="D198" s="333">
        <v>14</v>
      </c>
      <c r="E198" s="333">
        <v>15</v>
      </c>
      <c r="F198" s="290">
        <v>0</v>
      </c>
      <c r="G198" s="290">
        <v>0</v>
      </c>
      <c r="H198" s="291">
        <v>0</v>
      </c>
      <c r="I198" s="292">
        <f t="shared" si="21"/>
        <v>1.5263157894736843</v>
      </c>
      <c r="J198" s="333">
        <v>14</v>
      </c>
      <c r="K198" s="334">
        <v>62</v>
      </c>
      <c r="L198" s="498">
        <f t="shared" si="22"/>
        <v>0.52289938694554638</v>
      </c>
      <c r="M198" s="499">
        <v>0</v>
      </c>
      <c r="N198" s="284"/>
    </row>
    <row r="199" spans="1:14" ht="18" customHeight="1">
      <c r="A199" s="506" t="s">
        <v>396</v>
      </c>
      <c r="B199" s="333">
        <v>42</v>
      </c>
      <c r="C199" s="523">
        <v>74</v>
      </c>
      <c r="D199" s="333">
        <v>32</v>
      </c>
      <c r="E199" s="333">
        <v>42</v>
      </c>
      <c r="F199" s="290">
        <v>0</v>
      </c>
      <c r="G199" s="290">
        <v>0</v>
      </c>
      <c r="H199" s="291">
        <v>0</v>
      </c>
      <c r="I199" s="292">
        <f t="shared" si="21"/>
        <v>1.7619047619047619</v>
      </c>
      <c r="J199" s="333">
        <v>32</v>
      </c>
      <c r="K199" s="334">
        <v>55</v>
      </c>
      <c r="L199" s="498">
        <f t="shared" si="22"/>
        <v>1.3342949873782906</v>
      </c>
      <c r="M199" s="499">
        <v>0</v>
      </c>
      <c r="N199" s="284"/>
    </row>
    <row r="200" spans="1:14" ht="18" customHeight="1">
      <c r="A200" s="506" t="s">
        <v>397</v>
      </c>
      <c r="B200" s="333">
        <v>37</v>
      </c>
      <c r="C200" s="523">
        <v>60</v>
      </c>
      <c r="D200" s="333">
        <v>34</v>
      </c>
      <c r="E200" s="333">
        <v>26</v>
      </c>
      <c r="F200" s="290">
        <v>0</v>
      </c>
      <c r="G200" s="290">
        <v>0</v>
      </c>
      <c r="H200" s="291">
        <v>0</v>
      </c>
      <c r="I200" s="292">
        <f t="shared" si="21"/>
        <v>1.6216216216216217</v>
      </c>
      <c r="J200" s="333">
        <v>16</v>
      </c>
      <c r="K200" s="334">
        <v>52</v>
      </c>
      <c r="L200" s="498">
        <f t="shared" si="22"/>
        <v>1.0818608005769925</v>
      </c>
      <c r="M200" s="499">
        <v>0</v>
      </c>
      <c r="N200" s="284"/>
    </row>
    <row r="201" spans="1:14" ht="18" customHeight="1">
      <c r="A201" s="506" t="s">
        <v>398</v>
      </c>
      <c r="B201" s="333">
        <v>28</v>
      </c>
      <c r="C201" s="523">
        <v>51</v>
      </c>
      <c r="D201" s="333">
        <v>27</v>
      </c>
      <c r="E201" s="333">
        <v>24</v>
      </c>
      <c r="F201" s="290">
        <v>0</v>
      </c>
      <c r="G201" s="290">
        <v>0</v>
      </c>
      <c r="H201" s="291">
        <v>0</v>
      </c>
      <c r="I201" s="292">
        <f t="shared" si="21"/>
        <v>1.8214285714285714</v>
      </c>
      <c r="J201" s="333">
        <v>10</v>
      </c>
      <c r="K201" s="334">
        <v>48</v>
      </c>
      <c r="L201" s="498">
        <f t="shared" si="22"/>
        <v>0.91958168049044353</v>
      </c>
      <c r="M201" s="499">
        <v>0</v>
      </c>
      <c r="N201" s="284"/>
    </row>
    <row r="202" spans="1:14" ht="18" customHeight="1">
      <c r="A202" s="506" t="s">
        <v>399</v>
      </c>
      <c r="B202" s="333">
        <v>52</v>
      </c>
      <c r="C202" s="523">
        <v>95</v>
      </c>
      <c r="D202" s="333">
        <v>54</v>
      </c>
      <c r="E202" s="333">
        <v>41</v>
      </c>
      <c r="F202" s="290">
        <v>0</v>
      </c>
      <c r="G202" s="290">
        <v>0</v>
      </c>
      <c r="H202" s="291">
        <v>0</v>
      </c>
      <c r="I202" s="292">
        <f t="shared" si="21"/>
        <v>1.8269230769230769</v>
      </c>
      <c r="J202" s="333">
        <v>37</v>
      </c>
      <c r="K202" s="334">
        <v>57</v>
      </c>
      <c r="L202" s="498">
        <f t="shared" si="22"/>
        <v>1.712946267580238</v>
      </c>
      <c r="M202" s="499">
        <v>0</v>
      </c>
      <c r="N202" s="284"/>
    </row>
    <row r="203" spans="1:14" ht="18" customHeight="1">
      <c r="A203" s="506" t="s">
        <v>400</v>
      </c>
      <c r="B203" s="333">
        <v>88</v>
      </c>
      <c r="C203" s="523">
        <v>150</v>
      </c>
      <c r="D203" s="333">
        <v>79</v>
      </c>
      <c r="E203" s="333">
        <v>71</v>
      </c>
      <c r="F203" s="290">
        <v>0</v>
      </c>
      <c r="G203" s="290">
        <v>0</v>
      </c>
      <c r="H203" s="291">
        <v>0</v>
      </c>
      <c r="I203" s="292">
        <f t="shared" si="21"/>
        <v>1.7045454545454546</v>
      </c>
      <c r="J203" s="333">
        <v>53</v>
      </c>
      <c r="K203" s="334">
        <v>51</v>
      </c>
      <c r="L203" s="498">
        <f t="shared" si="22"/>
        <v>2.7046520014424811</v>
      </c>
      <c r="M203" s="499">
        <v>0</v>
      </c>
      <c r="N203" s="284"/>
    </row>
    <row r="204" spans="1:14" ht="18" customHeight="1">
      <c r="A204" s="506" t="s">
        <v>401</v>
      </c>
      <c r="B204" s="333">
        <v>13</v>
      </c>
      <c r="C204" s="523">
        <v>26</v>
      </c>
      <c r="D204" s="333">
        <v>14</v>
      </c>
      <c r="E204" s="333">
        <v>12</v>
      </c>
      <c r="F204" s="290">
        <v>0</v>
      </c>
      <c r="G204" s="290">
        <v>0</v>
      </c>
      <c r="H204" s="291">
        <v>0</v>
      </c>
      <c r="I204" s="292">
        <f t="shared" si="21"/>
        <v>2</v>
      </c>
      <c r="J204" s="333">
        <v>16</v>
      </c>
      <c r="K204" s="334">
        <v>59</v>
      </c>
      <c r="L204" s="498">
        <f t="shared" si="22"/>
        <v>0.4688063469166967</v>
      </c>
      <c r="M204" s="499">
        <v>0</v>
      </c>
      <c r="N204" s="284"/>
    </row>
    <row r="205" spans="1:14" ht="18" customHeight="1">
      <c r="A205" s="506" t="s">
        <v>402</v>
      </c>
      <c r="B205" s="333">
        <v>257</v>
      </c>
      <c r="C205" s="523">
        <v>373</v>
      </c>
      <c r="D205" s="333">
        <v>206</v>
      </c>
      <c r="E205" s="333">
        <v>167</v>
      </c>
      <c r="F205" s="290">
        <v>0</v>
      </c>
      <c r="G205" s="290">
        <v>0</v>
      </c>
      <c r="H205" s="291">
        <v>0</v>
      </c>
      <c r="I205" s="292">
        <f t="shared" si="21"/>
        <v>1.4513618677042801</v>
      </c>
      <c r="J205" s="333">
        <v>56</v>
      </c>
      <c r="K205" s="334">
        <v>41</v>
      </c>
      <c r="L205" s="498">
        <f t="shared" si="22"/>
        <v>6.7255679769203027</v>
      </c>
      <c r="M205" s="499">
        <v>0</v>
      </c>
      <c r="N205" s="284"/>
    </row>
    <row r="206" spans="1:14" ht="18" customHeight="1">
      <c r="A206" s="506" t="s">
        <v>403</v>
      </c>
      <c r="B206" s="333">
        <v>43</v>
      </c>
      <c r="C206" s="523">
        <v>78</v>
      </c>
      <c r="D206" s="333">
        <v>43</v>
      </c>
      <c r="E206" s="333">
        <v>35</v>
      </c>
      <c r="F206" s="290">
        <v>0</v>
      </c>
      <c r="G206" s="290">
        <v>0</v>
      </c>
      <c r="H206" s="291">
        <v>0</v>
      </c>
      <c r="I206" s="292">
        <f t="shared" si="21"/>
        <v>1.8139534883720929</v>
      </c>
      <c r="J206" s="333">
        <v>38</v>
      </c>
      <c r="K206" s="334">
        <v>60</v>
      </c>
      <c r="L206" s="498">
        <f t="shared" si="22"/>
        <v>1.4064190407500901</v>
      </c>
      <c r="M206" s="499">
        <v>0</v>
      </c>
      <c r="N206" s="284"/>
    </row>
    <row r="207" spans="1:14" ht="18" customHeight="1">
      <c r="A207" s="506" t="s">
        <v>404</v>
      </c>
      <c r="B207" s="333">
        <v>50</v>
      </c>
      <c r="C207" s="523">
        <v>93</v>
      </c>
      <c r="D207" s="333">
        <v>46</v>
      </c>
      <c r="E207" s="333">
        <v>47</v>
      </c>
      <c r="F207" s="290">
        <v>0</v>
      </c>
      <c r="G207" s="290">
        <v>0</v>
      </c>
      <c r="H207" s="291">
        <v>0</v>
      </c>
      <c r="I207" s="292">
        <f t="shared" si="21"/>
        <v>1.86</v>
      </c>
      <c r="J207" s="333">
        <v>38</v>
      </c>
      <c r="K207" s="334">
        <v>57</v>
      </c>
      <c r="L207" s="498">
        <f t="shared" si="22"/>
        <v>1.6768842408943383</v>
      </c>
      <c r="M207" s="499">
        <v>0</v>
      </c>
      <c r="N207" s="284"/>
    </row>
    <row r="208" spans="1:14" ht="18" customHeight="1">
      <c r="A208" s="506" t="s">
        <v>405</v>
      </c>
      <c r="B208" s="333">
        <v>65</v>
      </c>
      <c r="C208" s="523">
        <v>106</v>
      </c>
      <c r="D208" s="333">
        <v>59</v>
      </c>
      <c r="E208" s="333">
        <v>47</v>
      </c>
      <c r="F208" s="290">
        <v>0</v>
      </c>
      <c r="G208" s="290">
        <v>0</v>
      </c>
      <c r="H208" s="291">
        <v>0</v>
      </c>
      <c r="I208" s="292">
        <f t="shared" si="21"/>
        <v>1.6307692307692307</v>
      </c>
      <c r="J208" s="333">
        <v>53</v>
      </c>
      <c r="K208" s="334">
        <v>60</v>
      </c>
      <c r="L208" s="498">
        <f t="shared" si="22"/>
        <v>1.9112874143526866</v>
      </c>
      <c r="M208" s="499">
        <v>0</v>
      </c>
      <c r="N208" s="284"/>
    </row>
    <row r="209" spans="1:14" ht="18" customHeight="1">
      <c r="A209" s="506" t="s">
        <v>406</v>
      </c>
      <c r="B209" s="333">
        <v>30</v>
      </c>
      <c r="C209" s="523">
        <v>54</v>
      </c>
      <c r="D209" s="333">
        <v>32</v>
      </c>
      <c r="E209" s="333">
        <v>22</v>
      </c>
      <c r="F209" s="290">
        <v>0</v>
      </c>
      <c r="G209" s="290">
        <v>0</v>
      </c>
      <c r="H209" s="291">
        <v>0</v>
      </c>
      <c r="I209" s="292">
        <f t="shared" si="21"/>
        <v>1.8</v>
      </c>
      <c r="J209" s="333">
        <v>23</v>
      </c>
      <c r="K209" s="334">
        <v>53</v>
      </c>
      <c r="L209" s="498">
        <f t="shared" si="22"/>
        <v>0.97367472051929316</v>
      </c>
      <c r="M209" s="499">
        <v>0</v>
      </c>
      <c r="N209" s="284"/>
    </row>
    <row r="210" spans="1:14" ht="18" customHeight="1">
      <c r="A210" s="506" t="s">
        <v>407</v>
      </c>
      <c r="B210" s="333">
        <v>32</v>
      </c>
      <c r="C210" s="523">
        <v>58</v>
      </c>
      <c r="D210" s="333">
        <v>27</v>
      </c>
      <c r="E210" s="333">
        <v>31</v>
      </c>
      <c r="F210" s="290">
        <v>0</v>
      </c>
      <c r="G210" s="290">
        <v>0</v>
      </c>
      <c r="H210" s="291">
        <v>0</v>
      </c>
      <c r="I210" s="292">
        <f t="shared" si="21"/>
        <v>1.8125</v>
      </c>
      <c r="J210" s="333">
        <v>30</v>
      </c>
      <c r="K210" s="334">
        <v>60</v>
      </c>
      <c r="L210" s="498">
        <f t="shared" si="22"/>
        <v>1.0457987738910928</v>
      </c>
      <c r="M210" s="499">
        <v>0</v>
      </c>
      <c r="N210" s="284"/>
    </row>
    <row r="211" spans="1:14" ht="18" customHeight="1">
      <c r="A211" s="506" t="s">
        <v>408</v>
      </c>
      <c r="B211" s="333">
        <v>23</v>
      </c>
      <c r="C211" s="523">
        <v>34</v>
      </c>
      <c r="D211" s="333">
        <v>15</v>
      </c>
      <c r="E211" s="333">
        <v>19</v>
      </c>
      <c r="F211" s="290">
        <v>0</v>
      </c>
      <c r="G211" s="290">
        <v>0</v>
      </c>
      <c r="H211" s="291">
        <v>0</v>
      </c>
      <c r="I211" s="292">
        <f t="shared" si="21"/>
        <v>1.4782608695652173</v>
      </c>
      <c r="J211" s="333">
        <v>24</v>
      </c>
      <c r="K211" s="334">
        <v>67</v>
      </c>
      <c r="L211" s="498">
        <f t="shared" si="22"/>
        <v>0.61305445366029565</v>
      </c>
      <c r="M211" s="499">
        <v>0</v>
      </c>
      <c r="N211" s="284"/>
    </row>
    <row r="212" spans="1:14" ht="18" customHeight="1">
      <c r="A212" s="506" t="s">
        <v>409</v>
      </c>
      <c r="B212" s="333">
        <v>19</v>
      </c>
      <c r="C212" s="523">
        <v>37</v>
      </c>
      <c r="D212" s="333">
        <v>19</v>
      </c>
      <c r="E212" s="333">
        <v>18</v>
      </c>
      <c r="F212" s="290">
        <v>0</v>
      </c>
      <c r="G212" s="290">
        <v>0</v>
      </c>
      <c r="H212" s="291">
        <v>0</v>
      </c>
      <c r="I212" s="292">
        <f t="shared" si="21"/>
        <v>1.9473684210526316</v>
      </c>
      <c r="J212" s="333">
        <v>14</v>
      </c>
      <c r="K212" s="334">
        <v>55</v>
      </c>
      <c r="L212" s="498">
        <f t="shared" si="22"/>
        <v>0.66714749368914528</v>
      </c>
      <c r="M212" s="499">
        <v>0</v>
      </c>
      <c r="N212" s="284"/>
    </row>
    <row r="213" spans="1:14" ht="18" customHeight="1">
      <c r="A213" s="506" t="s">
        <v>410</v>
      </c>
      <c r="B213" s="333">
        <v>26</v>
      </c>
      <c r="C213" s="523">
        <v>38</v>
      </c>
      <c r="D213" s="333">
        <v>21</v>
      </c>
      <c r="E213" s="333">
        <v>17</v>
      </c>
      <c r="F213" s="290">
        <v>0</v>
      </c>
      <c r="G213" s="290">
        <v>0</v>
      </c>
      <c r="H213" s="291">
        <v>0</v>
      </c>
      <c r="I213" s="292">
        <f t="shared" si="21"/>
        <v>1.4615384615384615</v>
      </c>
      <c r="J213" s="333">
        <v>12</v>
      </c>
      <c r="K213" s="334">
        <v>57</v>
      </c>
      <c r="L213" s="498">
        <f t="shared" si="22"/>
        <v>0.68517850703209515</v>
      </c>
      <c r="M213" s="499">
        <v>0</v>
      </c>
      <c r="N213" s="284"/>
    </row>
    <row r="214" spans="1:14" ht="18" customHeight="1">
      <c r="A214" s="506" t="s">
        <v>411</v>
      </c>
      <c r="B214" s="333">
        <v>54</v>
      </c>
      <c r="C214" s="523">
        <v>97</v>
      </c>
      <c r="D214" s="333">
        <v>50</v>
      </c>
      <c r="E214" s="333">
        <v>47</v>
      </c>
      <c r="F214" s="290">
        <v>0</v>
      </c>
      <c r="G214" s="290">
        <v>0</v>
      </c>
      <c r="H214" s="291">
        <v>0</v>
      </c>
      <c r="I214" s="292">
        <f t="shared" si="21"/>
        <v>1.7962962962962963</v>
      </c>
      <c r="J214" s="333">
        <v>41</v>
      </c>
      <c r="K214" s="334">
        <v>57</v>
      </c>
      <c r="L214" s="498">
        <f t="shared" si="22"/>
        <v>1.7490082942661378</v>
      </c>
      <c r="M214" s="499">
        <v>0</v>
      </c>
      <c r="N214" s="284"/>
    </row>
    <row r="215" spans="1:14" ht="18" customHeight="1">
      <c r="A215" s="506" t="s">
        <v>412</v>
      </c>
      <c r="B215" s="333">
        <v>14</v>
      </c>
      <c r="C215" s="523">
        <v>32</v>
      </c>
      <c r="D215" s="333">
        <v>16</v>
      </c>
      <c r="E215" s="333">
        <v>16</v>
      </c>
      <c r="F215" s="290">
        <v>0</v>
      </c>
      <c r="G215" s="290">
        <v>0</v>
      </c>
      <c r="H215" s="291">
        <v>0</v>
      </c>
      <c r="I215" s="292">
        <f t="shared" si="21"/>
        <v>2.2857142857142856</v>
      </c>
      <c r="J215" s="333">
        <v>12</v>
      </c>
      <c r="K215" s="334">
        <v>51</v>
      </c>
      <c r="L215" s="498">
        <f t="shared" si="22"/>
        <v>0.5769924269743959</v>
      </c>
      <c r="M215" s="499">
        <v>0</v>
      </c>
      <c r="N215" s="284"/>
    </row>
    <row r="216" spans="1:14" ht="18" customHeight="1">
      <c r="A216" s="506" t="s">
        <v>413</v>
      </c>
      <c r="B216" s="333">
        <v>55</v>
      </c>
      <c r="C216" s="523">
        <v>109</v>
      </c>
      <c r="D216" s="333">
        <v>57</v>
      </c>
      <c r="E216" s="333">
        <v>52</v>
      </c>
      <c r="F216" s="290">
        <v>0</v>
      </c>
      <c r="G216" s="290">
        <v>0</v>
      </c>
      <c r="H216" s="291">
        <v>0</v>
      </c>
      <c r="I216" s="292">
        <f t="shared" si="21"/>
        <v>1.9818181818181819</v>
      </c>
      <c r="J216" s="333">
        <v>42</v>
      </c>
      <c r="K216" s="334">
        <v>52</v>
      </c>
      <c r="L216" s="498">
        <f t="shared" si="22"/>
        <v>1.9653804543815363</v>
      </c>
      <c r="M216" s="499">
        <v>0</v>
      </c>
      <c r="N216" s="284"/>
    </row>
    <row r="217" spans="1:14" ht="18" customHeight="1">
      <c r="A217" s="506" t="s">
        <v>414</v>
      </c>
      <c r="B217" s="333">
        <v>34</v>
      </c>
      <c r="C217" s="523">
        <v>70</v>
      </c>
      <c r="D217" s="333">
        <v>38</v>
      </c>
      <c r="E217" s="333">
        <v>32</v>
      </c>
      <c r="F217" s="290">
        <v>0</v>
      </c>
      <c r="G217" s="290">
        <v>0</v>
      </c>
      <c r="H217" s="291">
        <v>0</v>
      </c>
      <c r="I217" s="292">
        <f t="shared" si="21"/>
        <v>2.0588235294117645</v>
      </c>
      <c r="J217" s="333">
        <v>28</v>
      </c>
      <c r="K217" s="334">
        <v>55</v>
      </c>
      <c r="L217" s="498">
        <f t="shared" si="22"/>
        <v>1.2621709340064911</v>
      </c>
      <c r="M217" s="499">
        <v>0</v>
      </c>
      <c r="N217" s="284"/>
    </row>
    <row r="218" spans="1:14" ht="18" customHeight="1">
      <c r="A218" s="506" t="s">
        <v>415</v>
      </c>
      <c r="B218" s="333">
        <v>40</v>
      </c>
      <c r="C218" s="523">
        <v>61</v>
      </c>
      <c r="D218" s="333">
        <v>31</v>
      </c>
      <c r="E218" s="333">
        <v>30</v>
      </c>
      <c r="F218" s="290">
        <v>0</v>
      </c>
      <c r="G218" s="290">
        <v>0</v>
      </c>
      <c r="H218" s="291">
        <v>0</v>
      </c>
      <c r="I218" s="292">
        <f t="shared" si="21"/>
        <v>1.5249999999999999</v>
      </c>
      <c r="J218" s="333">
        <v>27</v>
      </c>
      <c r="K218" s="334">
        <v>62</v>
      </c>
      <c r="L218" s="498">
        <f t="shared" si="22"/>
        <v>1.0998918139199423</v>
      </c>
      <c r="M218" s="499">
        <v>0</v>
      </c>
      <c r="N218" s="284"/>
    </row>
    <row r="219" spans="1:14" ht="18" customHeight="1">
      <c r="A219" s="506" t="s">
        <v>416</v>
      </c>
      <c r="B219" s="333">
        <v>67</v>
      </c>
      <c r="C219" s="523">
        <v>110</v>
      </c>
      <c r="D219" s="333">
        <v>55</v>
      </c>
      <c r="E219" s="333">
        <v>55</v>
      </c>
      <c r="F219" s="290">
        <v>0</v>
      </c>
      <c r="G219" s="290">
        <v>0</v>
      </c>
      <c r="H219" s="291">
        <v>0</v>
      </c>
      <c r="I219" s="292">
        <f t="shared" si="21"/>
        <v>1.6417910447761195</v>
      </c>
      <c r="J219" s="333">
        <v>46</v>
      </c>
      <c r="K219" s="334">
        <v>59</v>
      </c>
      <c r="L219" s="498">
        <f t="shared" si="22"/>
        <v>1.9834114677244861</v>
      </c>
      <c r="M219" s="499">
        <v>0</v>
      </c>
      <c r="N219" s="284"/>
    </row>
    <row r="220" spans="1:14" ht="18" customHeight="1">
      <c r="A220" s="506" t="s">
        <v>417</v>
      </c>
      <c r="B220" s="333">
        <v>65</v>
      </c>
      <c r="C220" s="523">
        <v>104</v>
      </c>
      <c r="D220" s="333">
        <v>54</v>
      </c>
      <c r="E220" s="333">
        <v>50</v>
      </c>
      <c r="F220" s="290">
        <v>0</v>
      </c>
      <c r="G220" s="290">
        <v>0</v>
      </c>
      <c r="H220" s="291">
        <v>0</v>
      </c>
      <c r="I220" s="292">
        <f t="shared" si="21"/>
        <v>1.6</v>
      </c>
      <c r="J220" s="333">
        <v>27</v>
      </c>
      <c r="K220" s="334">
        <v>55</v>
      </c>
      <c r="L220" s="498">
        <f t="shared" si="22"/>
        <v>1.8752253876667868</v>
      </c>
      <c r="M220" s="499">
        <v>0</v>
      </c>
      <c r="N220" s="284"/>
    </row>
    <row r="221" spans="1:14" ht="18" customHeight="1">
      <c r="A221" s="506" t="s">
        <v>418</v>
      </c>
      <c r="B221" s="333">
        <v>36</v>
      </c>
      <c r="C221" s="523">
        <v>51</v>
      </c>
      <c r="D221" s="333">
        <v>30</v>
      </c>
      <c r="E221" s="333">
        <v>21</v>
      </c>
      <c r="F221" s="290">
        <v>0</v>
      </c>
      <c r="G221" s="290">
        <v>0</v>
      </c>
      <c r="H221" s="291">
        <v>0</v>
      </c>
      <c r="I221" s="292">
        <f t="shared" si="21"/>
        <v>1.4166666666666667</v>
      </c>
      <c r="J221" s="333">
        <v>14</v>
      </c>
      <c r="K221" s="334">
        <v>56</v>
      </c>
      <c r="L221" s="498">
        <f t="shared" si="22"/>
        <v>0.91958168049044353</v>
      </c>
      <c r="M221" s="499">
        <v>0</v>
      </c>
      <c r="N221" s="284"/>
    </row>
    <row r="222" spans="1:14" ht="18" customHeight="1">
      <c r="A222" s="506" t="s">
        <v>419</v>
      </c>
      <c r="B222" s="333">
        <v>44</v>
      </c>
      <c r="C222" s="523">
        <v>62</v>
      </c>
      <c r="D222" s="333">
        <v>45</v>
      </c>
      <c r="E222" s="333">
        <v>17</v>
      </c>
      <c r="F222" s="290">
        <v>0</v>
      </c>
      <c r="G222" s="290">
        <v>0</v>
      </c>
      <c r="H222" s="291">
        <v>0</v>
      </c>
      <c r="I222" s="292">
        <f t="shared" si="21"/>
        <v>1.4090909090909092</v>
      </c>
      <c r="J222" s="333">
        <v>15</v>
      </c>
      <c r="K222" s="334">
        <v>57</v>
      </c>
      <c r="L222" s="498">
        <f t="shared" si="22"/>
        <v>1.117922827262892</v>
      </c>
      <c r="M222" s="499">
        <v>0</v>
      </c>
      <c r="N222" s="284"/>
    </row>
    <row r="223" spans="1:14" ht="18" customHeight="1">
      <c r="A223" s="489" t="s">
        <v>420</v>
      </c>
      <c r="B223" s="16">
        <f>SUM(B224:B248)</f>
        <v>2247</v>
      </c>
      <c r="C223" s="17">
        <f>SUM(C224:C248)</f>
        <v>3408</v>
      </c>
      <c r="D223" s="17">
        <f>SUM(D224:D248)</f>
        <v>1995</v>
      </c>
      <c r="E223" s="17">
        <f>SUM(E224:E248)</f>
        <v>1413</v>
      </c>
      <c r="F223" s="17">
        <f>SUM(G223:H223)</f>
        <v>0</v>
      </c>
      <c r="G223" s="17">
        <v>0</v>
      </c>
      <c r="H223" s="500">
        <v>0</v>
      </c>
      <c r="I223" s="518">
        <f t="shared" ref="I223:I253" si="23">C223/B223</f>
        <v>1.5166889185580774</v>
      </c>
      <c r="J223" s="519">
        <f>SUBTOTAL(9,J224:J248)</f>
        <v>1202</v>
      </c>
      <c r="K223" s="520">
        <f>AVERAGE(K224:K248)</f>
        <v>55.510399999999997</v>
      </c>
      <c r="L223" s="520">
        <f>C223/M223</f>
        <v>69.89335520918786</v>
      </c>
      <c r="M223" s="663">
        <v>48.76</v>
      </c>
    </row>
    <row r="224" spans="1:14" ht="18" customHeight="1">
      <c r="A224" s="507" t="s">
        <v>421</v>
      </c>
      <c r="B224" s="534">
        <v>310</v>
      </c>
      <c r="C224" s="501">
        <f>SUM(D224:E224)</f>
        <v>453</v>
      </c>
      <c r="D224" s="534">
        <v>274</v>
      </c>
      <c r="E224" s="534">
        <v>179</v>
      </c>
      <c r="F224" s="25">
        <v>0</v>
      </c>
      <c r="G224" s="25">
        <v>0</v>
      </c>
      <c r="H224" s="495">
        <v>0</v>
      </c>
      <c r="I224" s="496">
        <f t="shared" si="23"/>
        <v>1.4612903225806451</v>
      </c>
      <c r="J224" s="534">
        <v>120</v>
      </c>
      <c r="K224" s="334">
        <v>51.87</v>
      </c>
      <c r="L224" s="498">
        <f>C224/$M$223</f>
        <v>9.2904019688269077</v>
      </c>
      <c r="M224" s="499">
        <v>0</v>
      </c>
    </row>
    <row r="225" spans="1:13" ht="18" customHeight="1">
      <c r="A225" s="507" t="s">
        <v>422</v>
      </c>
      <c r="B225" s="534">
        <v>64</v>
      </c>
      <c r="C225" s="501">
        <f t="shared" ref="C225:C248" si="24">SUM(D225:E225)</f>
        <v>93</v>
      </c>
      <c r="D225" s="534">
        <v>57</v>
      </c>
      <c r="E225" s="534">
        <v>36</v>
      </c>
      <c r="F225" s="25">
        <v>0</v>
      </c>
      <c r="G225" s="25">
        <v>0</v>
      </c>
      <c r="H225" s="495">
        <v>0</v>
      </c>
      <c r="I225" s="496">
        <f t="shared" si="23"/>
        <v>1.453125</v>
      </c>
      <c r="J225" s="534">
        <v>33</v>
      </c>
      <c r="K225" s="334">
        <v>57.21</v>
      </c>
      <c r="L225" s="498">
        <f t="shared" ref="L225:L248" si="25">C225/$M$223</f>
        <v>1.9073010664479082</v>
      </c>
      <c r="M225" s="499">
        <v>0</v>
      </c>
    </row>
    <row r="226" spans="1:13" ht="18" customHeight="1">
      <c r="A226" s="507" t="s">
        <v>423</v>
      </c>
      <c r="B226" s="534">
        <v>349</v>
      </c>
      <c r="C226" s="501">
        <f t="shared" si="24"/>
        <v>554</v>
      </c>
      <c r="D226" s="534">
        <v>313</v>
      </c>
      <c r="E226" s="534">
        <v>241</v>
      </c>
      <c r="F226" s="25">
        <v>0</v>
      </c>
      <c r="G226" s="25">
        <v>0</v>
      </c>
      <c r="H226" s="495">
        <v>0</v>
      </c>
      <c r="I226" s="496">
        <f t="shared" si="23"/>
        <v>1.5873925501432664</v>
      </c>
      <c r="J226" s="534">
        <v>187</v>
      </c>
      <c r="K226" s="334">
        <v>54.38</v>
      </c>
      <c r="L226" s="498">
        <f t="shared" si="25"/>
        <v>11.361771944216571</v>
      </c>
      <c r="M226" s="499">
        <v>0</v>
      </c>
    </row>
    <row r="227" spans="1:13" ht="18" customHeight="1">
      <c r="A227" s="507" t="s">
        <v>424</v>
      </c>
      <c r="B227" s="534">
        <v>59</v>
      </c>
      <c r="C227" s="501">
        <f t="shared" si="24"/>
        <v>101</v>
      </c>
      <c r="D227" s="534">
        <v>59</v>
      </c>
      <c r="E227" s="534">
        <v>42</v>
      </c>
      <c r="F227" s="25">
        <v>0</v>
      </c>
      <c r="G227" s="25">
        <v>0</v>
      </c>
      <c r="H227" s="495">
        <v>0</v>
      </c>
      <c r="I227" s="496">
        <f t="shared" si="23"/>
        <v>1.7118644067796611</v>
      </c>
      <c r="J227" s="534">
        <v>43</v>
      </c>
      <c r="K227" s="334">
        <v>57.73</v>
      </c>
      <c r="L227" s="498">
        <f t="shared" si="25"/>
        <v>2.0713699753896639</v>
      </c>
      <c r="M227" s="499">
        <v>0</v>
      </c>
    </row>
    <row r="228" spans="1:13" ht="18" customHeight="1">
      <c r="A228" s="507" t="s">
        <v>425</v>
      </c>
      <c r="B228" s="534">
        <v>126</v>
      </c>
      <c r="C228" s="501">
        <f t="shared" si="24"/>
        <v>163</v>
      </c>
      <c r="D228" s="534">
        <v>112</v>
      </c>
      <c r="E228" s="534">
        <v>51</v>
      </c>
      <c r="F228" s="25">
        <v>0</v>
      </c>
      <c r="G228" s="25">
        <v>0</v>
      </c>
      <c r="H228" s="495">
        <v>0</v>
      </c>
      <c r="I228" s="496">
        <f t="shared" si="23"/>
        <v>1.2936507936507937</v>
      </c>
      <c r="J228" s="534">
        <v>33</v>
      </c>
      <c r="K228" s="334">
        <v>50</v>
      </c>
      <c r="L228" s="498">
        <f t="shared" si="25"/>
        <v>3.3429040196882691</v>
      </c>
      <c r="M228" s="499">
        <v>0</v>
      </c>
    </row>
    <row r="229" spans="1:13" ht="18" customHeight="1">
      <c r="A229" s="507" t="s">
        <v>426</v>
      </c>
      <c r="B229" s="534">
        <v>47</v>
      </c>
      <c r="C229" s="501">
        <f t="shared" si="24"/>
        <v>72</v>
      </c>
      <c r="D229" s="534">
        <v>34</v>
      </c>
      <c r="E229" s="534">
        <v>38</v>
      </c>
      <c r="F229" s="25">
        <v>0</v>
      </c>
      <c r="G229" s="25">
        <v>0</v>
      </c>
      <c r="H229" s="495">
        <v>0</v>
      </c>
      <c r="I229" s="496">
        <f t="shared" si="23"/>
        <v>1.5319148936170213</v>
      </c>
      <c r="J229" s="534">
        <v>129</v>
      </c>
      <c r="K229" s="334">
        <v>54.87</v>
      </c>
      <c r="L229" s="498">
        <f t="shared" si="25"/>
        <v>1.4766201804757999</v>
      </c>
      <c r="M229" s="499">
        <v>0</v>
      </c>
    </row>
    <row r="230" spans="1:13" ht="18" customHeight="1">
      <c r="A230" s="507" t="s">
        <v>427</v>
      </c>
      <c r="B230" s="534">
        <v>18</v>
      </c>
      <c r="C230" s="501">
        <f t="shared" si="24"/>
        <v>29</v>
      </c>
      <c r="D230" s="534">
        <v>17</v>
      </c>
      <c r="E230" s="534">
        <v>12</v>
      </c>
      <c r="F230" s="25">
        <v>0</v>
      </c>
      <c r="G230" s="25">
        <v>0</v>
      </c>
      <c r="H230" s="495">
        <v>0</v>
      </c>
      <c r="I230" s="496">
        <f t="shared" si="23"/>
        <v>1.6111111111111112</v>
      </c>
      <c r="J230" s="534">
        <v>13</v>
      </c>
      <c r="K230" s="334">
        <v>58</v>
      </c>
      <c r="L230" s="498">
        <f t="shared" si="25"/>
        <v>0.59474979491386382</v>
      </c>
      <c r="M230" s="499">
        <v>0</v>
      </c>
    </row>
    <row r="231" spans="1:13" ht="18" customHeight="1">
      <c r="A231" s="507" t="s">
        <v>428</v>
      </c>
      <c r="B231" s="534">
        <v>44</v>
      </c>
      <c r="C231" s="501">
        <f t="shared" si="24"/>
        <v>80</v>
      </c>
      <c r="D231" s="534">
        <v>43</v>
      </c>
      <c r="E231" s="534">
        <v>37</v>
      </c>
      <c r="F231" s="25">
        <v>0</v>
      </c>
      <c r="G231" s="25">
        <v>0</v>
      </c>
      <c r="H231" s="495">
        <v>0</v>
      </c>
      <c r="I231" s="496">
        <f t="shared" si="23"/>
        <v>1.8181818181818181</v>
      </c>
      <c r="J231" s="534">
        <v>32</v>
      </c>
      <c r="K231" s="334">
        <v>55.43</v>
      </c>
      <c r="L231" s="498">
        <f t="shared" si="25"/>
        <v>1.6406890894175554</v>
      </c>
      <c r="M231" s="499">
        <v>0</v>
      </c>
    </row>
    <row r="232" spans="1:13" ht="18" customHeight="1">
      <c r="A232" s="507" t="s">
        <v>429</v>
      </c>
      <c r="B232" s="534">
        <v>30</v>
      </c>
      <c r="C232" s="501">
        <f t="shared" si="24"/>
        <v>52</v>
      </c>
      <c r="D232" s="534">
        <v>28</v>
      </c>
      <c r="E232" s="534">
        <v>24</v>
      </c>
      <c r="F232" s="25">
        <v>0</v>
      </c>
      <c r="G232" s="25">
        <v>0</v>
      </c>
      <c r="H232" s="495">
        <v>0</v>
      </c>
      <c r="I232" s="496">
        <f t="shared" si="23"/>
        <v>1.7333333333333334</v>
      </c>
      <c r="J232" s="534">
        <v>13</v>
      </c>
      <c r="K232" s="334">
        <v>46.46</v>
      </c>
      <c r="L232" s="498">
        <f t="shared" si="25"/>
        <v>1.0664479081214111</v>
      </c>
      <c r="M232" s="499">
        <v>0</v>
      </c>
    </row>
    <row r="233" spans="1:13" ht="18" customHeight="1">
      <c r="A233" s="507" t="s">
        <v>430</v>
      </c>
      <c r="B233" s="534">
        <v>60</v>
      </c>
      <c r="C233" s="501">
        <f t="shared" si="24"/>
        <v>91</v>
      </c>
      <c r="D233" s="534">
        <v>51</v>
      </c>
      <c r="E233" s="534">
        <v>40</v>
      </c>
      <c r="F233" s="25">
        <v>0</v>
      </c>
      <c r="G233" s="25">
        <v>0</v>
      </c>
      <c r="H233" s="495">
        <v>0</v>
      </c>
      <c r="I233" s="496">
        <f t="shared" si="23"/>
        <v>1.5166666666666666</v>
      </c>
      <c r="J233" s="534">
        <v>56</v>
      </c>
      <c r="K233" s="334">
        <v>62.29</v>
      </c>
      <c r="L233" s="498">
        <f t="shared" si="25"/>
        <v>1.8662838392124692</v>
      </c>
      <c r="M233" s="499">
        <v>0</v>
      </c>
    </row>
    <row r="234" spans="1:13" ht="18" customHeight="1">
      <c r="A234" s="507" t="s">
        <v>431</v>
      </c>
      <c r="B234" s="534">
        <v>77</v>
      </c>
      <c r="C234" s="501">
        <f t="shared" si="24"/>
        <v>108</v>
      </c>
      <c r="D234" s="534">
        <v>48</v>
      </c>
      <c r="E234" s="534">
        <v>60</v>
      </c>
      <c r="F234" s="25">
        <v>0</v>
      </c>
      <c r="G234" s="25">
        <v>0</v>
      </c>
      <c r="H234" s="495">
        <v>0</v>
      </c>
      <c r="I234" s="496">
        <f t="shared" si="23"/>
        <v>1.4025974025974026</v>
      </c>
      <c r="J234" s="534">
        <v>54</v>
      </c>
      <c r="K234" s="334">
        <v>61.89</v>
      </c>
      <c r="L234" s="498">
        <f t="shared" si="25"/>
        <v>2.2149302707136997</v>
      </c>
      <c r="M234" s="499">
        <v>0</v>
      </c>
    </row>
    <row r="235" spans="1:13" ht="18" customHeight="1">
      <c r="A235" s="507" t="s">
        <v>432</v>
      </c>
      <c r="B235" s="534">
        <v>35</v>
      </c>
      <c r="C235" s="501">
        <f t="shared" si="24"/>
        <v>48</v>
      </c>
      <c r="D235" s="534">
        <v>28</v>
      </c>
      <c r="E235" s="534">
        <v>20</v>
      </c>
      <c r="F235" s="25">
        <v>0</v>
      </c>
      <c r="G235" s="25">
        <v>0</v>
      </c>
      <c r="H235" s="495">
        <v>0</v>
      </c>
      <c r="I235" s="496">
        <f t="shared" si="23"/>
        <v>1.3714285714285714</v>
      </c>
      <c r="J235" s="534">
        <v>20</v>
      </c>
      <c r="K235" s="334">
        <v>59.1</v>
      </c>
      <c r="L235" s="498">
        <f t="shared" si="25"/>
        <v>0.98441345365053323</v>
      </c>
      <c r="M235" s="499">
        <v>0</v>
      </c>
    </row>
    <row r="236" spans="1:13" ht="18" customHeight="1">
      <c r="A236" s="507" t="s">
        <v>433</v>
      </c>
      <c r="B236" s="534">
        <v>58</v>
      </c>
      <c r="C236" s="501">
        <f t="shared" si="24"/>
        <v>88</v>
      </c>
      <c r="D236" s="534">
        <v>52</v>
      </c>
      <c r="E236" s="534">
        <v>36</v>
      </c>
      <c r="F236" s="25">
        <v>0</v>
      </c>
      <c r="G236" s="25">
        <v>0</v>
      </c>
      <c r="H236" s="495">
        <v>0</v>
      </c>
      <c r="I236" s="496">
        <f t="shared" si="23"/>
        <v>1.5172413793103448</v>
      </c>
      <c r="J236" s="534">
        <v>37</v>
      </c>
      <c r="K236" s="334">
        <v>56.75</v>
      </c>
      <c r="L236" s="498">
        <f t="shared" si="25"/>
        <v>1.8047579983593109</v>
      </c>
      <c r="M236" s="499">
        <v>0</v>
      </c>
    </row>
    <row r="237" spans="1:13" ht="18" customHeight="1">
      <c r="A237" s="507" t="s">
        <v>434</v>
      </c>
      <c r="B237" s="534">
        <v>46</v>
      </c>
      <c r="C237" s="501">
        <f t="shared" si="24"/>
        <v>77</v>
      </c>
      <c r="D237" s="534">
        <v>49</v>
      </c>
      <c r="E237" s="534">
        <v>28</v>
      </c>
      <c r="F237" s="25">
        <v>0</v>
      </c>
      <c r="G237" s="25">
        <v>0</v>
      </c>
      <c r="H237" s="495">
        <v>0</v>
      </c>
      <c r="I237" s="496">
        <f t="shared" si="23"/>
        <v>1.673913043478261</v>
      </c>
      <c r="J237" s="534">
        <v>32</v>
      </c>
      <c r="K237" s="334">
        <v>57.55</v>
      </c>
      <c r="L237" s="498">
        <f t="shared" si="25"/>
        <v>1.5791632485643972</v>
      </c>
      <c r="M237" s="499">
        <v>0</v>
      </c>
    </row>
    <row r="238" spans="1:13" ht="18" customHeight="1">
      <c r="A238" s="507" t="s">
        <v>435</v>
      </c>
      <c r="B238" s="534">
        <v>81</v>
      </c>
      <c r="C238" s="501">
        <f t="shared" si="24"/>
        <v>114</v>
      </c>
      <c r="D238" s="534">
        <v>66</v>
      </c>
      <c r="E238" s="534">
        <v>48</v>
      </c>
      <c r="F238" s="25">
        <v>0</v>
      </c>
      <c r="G238" s="25">
        <v>0</v>
      </c>
      <c r="H238" s="495">
        <v>0</v>
      </c>
      <c r="I238" s="496">
        <f t="shared" si="23"/>
        <v>1.4074074074074074</v>
      </c>
      <c r="J238" s="534">
        <v>33</v>
      </c>
      <c r="K238" s="334">
        <v>53.11</v>
      </c>
      <c r="L238" s="498">
        <f t="shared" si="25"/>
        <v>2.3379819524200167</v>
      </c>
      <c r="M238" s="499">
        <v>0</v>
      </c>
    </row>
    <row r="239" spans="1:13" ht="18" customHeight="1">
      <c r="A239" s="507" t="s">
        <v>436</v>
      </c>
      <c r="B239" s="534">
        <v>120</v>
      </c>
      <c r="C239" s="501">
        <f t="shared" si="24"/>
        <v>194</v>
      </c>
      <c r="D239" s="534">
        <v>114</v>
      </c>
      <c r="E239" s="534">
        <v>80</v>
      </c>
      <c r="F239" s="25">
        <v>0</v>
      </c>
      <c r="G239" s="25">
        <v>0</v>
      </c>
      <c r="H239" s="495">
        <v>0</v>
      </c>
      <c r="I239" s="496">
        <f t="shared" si="23"/>
        <v>1.6166666666666667</v>
      </c>
      <c r="J239" s="534">
        <v>82</v>
      </c>
      <c r="K239" s="334">
        <v>56.42</v>
      </c>
      <c r="L239" s="498">
        <f t="shared" si="25"/>
        <v>3.9786710418375719</v>
      </c>
      <c r="M239" s="499">
        <v>0</v>
      </c>
    </row>
    <row r="240" spans="1:13" ht="18" customHeight="1">
      <c r="A240" s="507" t="s">
        <v>437</v>
      </c>
      <c r="B240" s="534">
        <v>211</v>
      </c>
      <c r="C240" s="501">
        <f t="shared" si="24"/>
        <v>363</v>
      </c>
      <c r="D240" s="534">
        <v>208</v>
      </c>
      <c r="E240" s="534">
        <v>155</v>
      </c>
      <c r="F240" s="25">
        <v>0</v>
      </c>
      <c r="G240" s="25">
        <v>0</v>
      </c>
      <c r="H240" s="495">
        <v>0</v>
      </c>
      <c r="I240" s="496">
        <f t="shared" si="23"/>
        <v>1.7203791469194314</v>
      </c>
      <c r="J240" s="534">
        <v>80</v>
      </c>
      <c r="K240" s="334">
        <v>49.5</v>
      </c>
      <c r="L240" s="498">
        <f t="shared" si="25"/>
        <v>7.444626743232158</v>
      </c>
      <c r="M240" s="499">
        <v>0</v>
      </c>
    </row>
    <row r="241" spans="1:13" ht="18" customHeight="1">
      <c r="A241" s="507" t="s">
        <v>438</v>
      </c>
      <c r="B241" s="534">
        <v>45</v>
      </c>
      <c r="C241" s="501">
        <f t="shared" si="24"/>
        <v>76</v>
      </c>
      <c r="D241" s="534">
        <v>39</v>
      </c>
      <c r="E241" s="534">
        <v>37</v>
      </c>
      <c r="F241" s="25">
        <v>0</v>
      </c>
      <c r="G241" s="25">
        <v>0</v>
      </c>
      <c r="H241" s="495">
        <v>0</v>
      </c>
      <c r="I241" s="496">
        <f t="shared" si="23"/>
        <v>1.6888888888888889</v>
      </c>
      <c r="J241" s="534">
        <v>31</v>
      </c>
      <c r="K241" s="334">
        <v>56.1</v>
      </c>
      <c r="L241" s="498">
        <f t="shared" si="25"/>
        <v>1.5586546349466777</v>
      </c>
      <c r="M241" s="499">
        <v>0</v>
      </c>
    </row>
    <row r="242" spans="1:13" ht="18" customHeight="1">
      <c r="A242" s="507" t="s">
        <v>439</v>
      </c>
      <c r="B242" s="534">
        <v>47</v>
      </c>
      <c r="C242" s="501">
        <f t="shared" si="24"/>
        <v>69</v>
      </c>
      <c r="D242" s="534">
        <v>40</v>
      </c>
      <c r="E242" s="534">
        <v>29</v>
      </c>
      <c r="F242" s="25">
        <v>0</v>
      </c>
      <c r="G242" s="25">
        <v>0</v>
      </c>
      <c r="H242" s="495">
        <v>0</v>
      </c>
      <c r="I242" s="496">
        <f t="shared" si="23"/>
        <v>1.4680851063829787</v>
      </c>
      <c r="J242" s="534">
        <v>18</v>
      </c>
      <c r="K242" s="334">
        <v>49.88</v>
      </c>
      <c r="L242" s="498">
        <f t="shared" si="25"/>
        <v>1.4150943396226416</v>
      </c>
      <c r="M242" s="499">
        <v>0</v>
      </c>
    </row>
    <row r="243" spans="1:13" ht="18" customHeight="1">
      <c r="A243" s="507" t="s">
        <v>440</v>
      </c>
      <c r="B243" s="534">
        <v>7</v>
      </c>
      <c r="C243" s="501">
        <f t="shared" si="24"/>
        <v>11</v>
      </c>
      <c r="D243" s="534">
        <v>5</v>
      </c>
      <c r="E243" s="534">
        <v>6</v>
      </c>
      <c r="F243" s="25">
        <v>0</v>
      </c>
      <c r="G243" s="25">
        <v>0</v>
      </c>
      <c r="H243" s="495">
        <v>0</v>
      </c>
      <c r="I243" s="496">
        <f t="shared" si="23"/>
        <v>1.5714285714285714</v>
      </c>
      <c r="J243" s="534">
        <v>5</v>
      </c>
      <c r="K243" s="334">
        <v>53.27</v>
      </c>
      <c r="L243" s="498">
        <f t="shared" si="25"/>
        <v>0.22559474979491387</v>
      </c>
      <c r="M243" s="499">
        <v>0</v>
      </c>
    </row>
    <row r="244" spans="1:13" ht="18" customHeight="1">
      <c r="A244" s="507" t="s">
        <v>441</v>
      </c>
      <c r="B244" s="534">
        <v>78</v>
      </c>
      <c r="C244" s="501">
        <f t="shared" si="24"/>
        <v>116</v>
      </c>
      <c r="D244" s="534">
        <v>70</v>
      </c>
      <c r="E244" s="534">
        <v>46</v>
      </c>
      <c r="F244" s="25">
        <v>0</v>
      </c>
      <c r="G244" s="25">
        <v>0</v>
      </c>
      <c r="H244" s="495">
        <v>0</v>
      </c>
      <c r="I244" s="496">
        <f t="shared" si="23"/>
        <v>1.4871794871794872</v>
      </c>
      <c r="J244" s="534">
        <v>33</v>
      </c>
      <c r="K244" s="334">
        <v>52.57</v>
      </c>
      <c r="L244" s="498">
        <f t="shared" si="25"/>
        <v>2.3789991796554553</v>
      </c>
      <c r="M244" s="499">
        <v>0</v>
      </c>
    </row>
    <row r="245" spans="1:13" ht="18" customHeight="1">
      <c r="A245" s="507" t="s">
        <v>442</v>
      </c>
      <c r="B245" s="534">
        <v>243</v>
      </c>
      <c r="C245" s="501">
        <f t="shared" si="24"/>
        <v>333</v>
      </c>
      <c r="D245" s="534">
        <v>214</v>
      </c>
      <c r="E245" s="534">
        <v>119</v>
      </c>
      <c r="F245" s="25">
        <v>0</v>
      </c>
      <c r="G245" s="25">
        <v>0</v>
      </c>
      <c r="H245" s="495">
        <v>0</v>
      </c>
      <c r="I245" s="496">
        <f t="shared" si="23"/>
        <v>1.3703703703703705</v>
      </c>
      <c r="J245" s="534">
        <v>67</v>
      </c>
      <c r="K245" s="334">
        <v>50.41</v>
      </c>
      <c r="L245" s="498">
        <f t="shared" si="25"/>
        <v>6.8293683347005745</v>
      </c>
      <c r="M245" s="499">
        <v>0</v>
      </c>
    </row>
    <row r="246" spans="1:13" ht="18" customHeight="1">
      <c r="A246" s="507" t="s">
        <v>443</v>
      </c>
      <c r="B246" s="534">
        <v>24</v>
      </c>
      <c r="C246" s="501">
        <f t="shared" si="24"/>
        <v>28</v>
      </c>
      <c r="D246" s="534">
        <v>19</v>
      </c>
      <c r="E246" s="534">
        <v>9</v>
      </c>
      <c r="F246" s="25">
        <v>0</v>
      </c>
      <c r="G246" s="25">
        <v>0</v>
      </c>
      <c r="H246" s="495">
        <v>0</v>
      </c>
      <c r="I246" s="496">
        <f t="shared" si="23"/>
        <v>1.1666666666666667</v>
      </c>
      <c r="J246" s="534">
        <v>11</v>
      </c>
      <c r="K246" s="334">
        <v>64.069999999999993</v>
      </c>
      <c r="L246" s="498">
        <f t="shared" si="25"/>
        <v>0.57424118129614443</v>
      </c>
      <c r="M246" s="499">
        <v>0</v>
      </c>
    </row>
    <row r="247" spans="1:13" ht="18" customHeight="1">
      <c r="A247" s="507" t="s">
        <v>444</v>
      </c>
      <c r="B247" s="534">
        <v>20</v>
      </c>
      <c r="C247" s="501">
        <f t="shared" si="24"/>
        <v>25</v>
      </c>
      <c r="D247" s="534">
        <v>17</v>
      </c>
      <c r="E247" s="534">
        <v>8</v>
      </c>
      <c r="F247" s="25">
        <v>0</v>
      </c>
      <c r="G247" s="25">
        <v>0</v>
      </c>
      <c r="H247" s="495">
        <v>0</v>
      </c>
      <c r="I247" s="496">
        <f t="shared" si="23"/>
        <v>1.25</v>
      </c>
      <c r="J247" s="534">
        <v>10</v>
      </c>
      <c r="K247" s="334">
        <v>59.92</v>
      </c>
      <c r="L247" s="498">
        <f t="shared" si="25"/>
        <v>0.51271534044298606</v>
      </c>
      <c r="M247" s="499">
        <v>0</v>
      </c>
    </row>
    <row r="248" spans="1:13" ht="18" customHeight="1">
      <c r="A248" s="507" t="s">
        <v>445</v>
      </c>
      <c r="B248" s="535">
        <v>48</v>
      </c>
      <c r="C248" s="501">
        <f t="shared" si="24"/>
        <v>70</v>
      </c>
      <c r="D248" s="535">
        <v>38</v>
      </c>
      <c r="E248" s="535">
        <v>32</v>
      </c>
      <c r="F248" s="25">
        <v>0</v>
      </c>
      <c r="G248" s="25">
        <v>0</v>
      </c>
      <c r="H248" s="495">
        <v>0</v>
      </c>
      <c r="I248" s="496">
        <f t="shared" si="23"/>
        <v>1.4583333333333333</v>
      </c>
      <c r="J248" s="535">
        <v>30</v>
      </c>
      <c r="K248" s="334">
        <v>58.98</v>
      </c>
      <c r="L248" s="498">
        <f t="shared" si="25"/>
        <v>1.4356029532403609</v>
      </c>
      <c r="M248" s="499">
        <v>0</v>
      </c>
    </row>
    <row r="249" spans="1:13" ht="18" customHeight="1">
      <c r="A249" s="489" t="s">
        <v>446</v>
      </c>
      <c r="B249" s="16">
        <f>SUM(B250:B268)</f>
        <v>1007</v>
      </c>
      <c r="C249" s="17">
        <f>SUM(D249:E249)</f>
        <v>1699</v>
      </c>
      <c r="D249" s="17">
        <f>SUM(D250:D268)</f>
        <v>912</v>
      </c>
      <c r="E249" s="17">
        <f>SUM(E250:E268)</f>
        <v>787</v>
      </c>
      <c r="F249" s="17">
        <f>SUM(G249:H249)</f>
        <v>0</v>
      </c>
      <c r="G249" s="17">
        <v>0</v>
      </c>
      <c r="H249" s="500">
        <v>0</v>
      </c>
      <c r="I249" s="518">
        <f t="shared" si="23"/>
        <v>1.6871896722939423</v>
      </c>
      <c r="J249" s="519">
        <f>SUBTOTAL(9,J250:J268)</f>
        <v>654</v>
      </c>
      <c r="K249" s="520">
        <f>AVERAGE(K250:K268)</f>
        <v>56.308947368421059</v>
      </c>
      <c r="L249" s="520">
        <f>C249/M249</f>
        <v>49.061507363557602</v>
      </c>
      <c r="M249" s="662">
        <v>34.630000000000003</v>
      </c>
    </row>
    <row r="250" spans="1:13" ht="18" customHeight="1">
      <c r="A250" s="508" t="s">
        <v>447</v>
      </c>
      <c r="B250" s="536">
        <v>192</v>
      </c>
      <c r="C250" s="501">
        <f>D250+E250</f>
        <v>291</v>
      </c>
      <c r="D250" s="536">
        <v>150</v>
      </c>
      <c r="E250" s="536">
        <v>141</v>
      </c>
      <c r="F250" s="25">
        <v>0</v>
      </c>
      <c r="G250" s="25">
        <v>0</v>
      </c>
      <c r="H250" s="495">
        <v>0</v>
      </c>
      <c r="I250" s="496">
        <f t="shared" si="23"/>
        <v>1.515625</v>
      </c>
      <c r="J250" s="536">
        <v>55</v>
      </c>
      <c r="K250" s="334">
        <v>46.47</v>
      </c>
      <c r="L250" s="498">
        <f>C250/$M$249</f>
        <v>8.4031186832226386</v>
      </c>
      <c r="M250" s="499">
        <v>0</v>
      </c>
    </row>
    <row r="251" spans="1:13" ht="18" customHeight="1">
      <c r="A251" s="508" t="s">
        <v>448</v>
      </c>
      <c r="B251" s="536">
        <v>52</v>
      </c>
      <c r="C251" s="501">
        <f t="shared" ref="C251:C268" si="26">D251+E251</f>
        <v>95</v>
      </c>
      <c r="D251" s="536">
        <v>48</v>
      </c>
      <c r="E251" s="536">
        <v>47</v>
      </c>
      <c r="F251" s="25">
        <v>0</v>
      </c>
      <c r="G251" s="25">
        <v>0</v>
      </c>
      <c r="H251" s="495">
        <v>0</v>
      </c>
      <c r="I251" s="496">
        <f t="shared" si="23"/>
        <v>1.8269230769230769</v>
      </c>
      <c r="J251" s="536">
        <v>46</v>
      </c>
      <c r="K251" s="334">
        <v>59.49</v>
      </c>
      <c r="L251" s="498">
        <f t="shared" ref="L251:L268" si="27">C251/$M$249</f>
        <v>2.7432861680623732</v>
      </c>
      <c r="M251" s="499">
        <v>0</v>
      </c>
    </row>
    <row r="252" spans="1:13" ht="18" customHeight="1">
      <c r="A252" s="508" t="s">
        <v>449</v>
      </c>
      <c r="B252" s="536">
        <v>32</v>
      </c>
      <c r="C252" s="501">
        <f t="shared" si="26"/>
        <v>60</v>
      </c>
      <c r="D252" s="536">
        <v>29</v>
      </c>
      <c r="E252" s="536">
        <v>31</v>
      </c>
      <c r="F252" s="25">
        <v>0</v>
      </c>
      <c r="G252" s="25">
        <v>0</v>
      </c>
      <c r="H252" s="495">
        <v>0</v>
      </c>
      <c r="I252" s="496">
        <f t="shared" si="23"/>
        <v>1.875</v>
      </c>
      <c r="J252" s="536">
        <v>30</v>
      </c>
      <c r="K252" s="334">
        <v>58.85</v>
      </c>
      <c r="L252" s="498">
        <f t="shared" si="27"/>
        <v>1.7326017903551831</v>
      </c>
      <c r="M252" s="499">
        <v>0</v>
      </c>
    </row>
    <row r="253" spans="1:13" ht="18" customHeight="1">
      <c r="A253" s="508" t="s">
        <v>450</v>
      </c>
      <c r="B253" s="536">
        <v>11</v>
      </c>
      <c r="C253" s="501">
        <f t="shared" si="26"/>
        <v>23</v>
      </c>
      <c r="D253" s="536">
        <v>9</v>
      </c>
      <c r="E253" s="536">
        <v>14</v>
      </c>
      <c r="F253" s="25">
        <v>0</v>
      </c>
      <c r="G253" s="25">
        <v>0</v>
      </c>
      <c r="H253" s="495">
        <v>0</v>
      </c>
      <c r="I253" s="496">
        <f t="shared" si="23"/>
        <v>2.0909090909090908</v>
      </c>
      <c r="J253" s="536">
        <v>10</v>
      </c>
      <c r="K253" s="334">
        <v>58.22</v>
      </c>
      <c r="L253" s="498">
        <f t="shared" si="27"/>
        <v>0.66416401963615357</v>
      </c>
      <c r="M253" s="499">
        <v>0</v>
      </c>
    </row>
    <row r="254" spans="1:13" ht="18" customHeight="1">
      <c r="A254" s="508" t="s">
        <v>451</v>
      </c>
      <c r="B254" s="536">
        <v>77</v>
      </c>
      <c r="C254" s="501">
        <f t="shared" si="26"/>
        <v>137</v>
      </c>
      <c r="D254" s="536">
        <v>78</v>
      </c>
      <c r="E254" s="536">
        <v>59</v>
      </c>
      <c r="F254" s="25">
        <v>0</v>
      </c>
      <c r="G254" s="25">
        <v>0</v>
      </c>
      <c r="H254" s="495">
        <v>0</v>
      </c>
      <c r="I254" s="496">
        <f t="shared" ref="I254:I283" si="28">C254/B254</f>
        <v>1.7792207792207793</v>
      </c>
      <c r="J254" s="536">
        <v>56</v>
      </c>
      <c r="K254" s="334">
        <v>54.01</v>
      </c>
      <c r="L254" s="498">
        <f t="shared" si="27"/>
        <v>3.9561074213110019</v>
      </c>
      <c r="M254" s="499">
        <v>0</v>
      </c>
    </row>
    <row r="255" spans="1:13" ht="18" customHeight="1">
      <c r="A255" s="508" t="s">
        <v>452</v>
      </c>
      <c r="B255" s="536">
        <v>45</v>
      </c>
      <c r="C255" s="501">
        <f t="shared" si="26"/>
        <v>73</v>
      </c>
      <c r="D255" s="536">
        <v>39</v>
      </c>
      <c r="E255" s="536">
        <v>34</v>
      </c>
      <c r="F255" s="25">
        <v>0</v>
      </c>
      <c r="G255" s="25">
        <v>0</v>
      </c>
      <c r="H255" s="495">
        <v>0</v>
      </c>
      <c r="I255" s="496">
        <f t="shared" si="28"/>
        <v>1.6222222222222222</v>
      </c>
      <c r="J255" s="536">
        <v>33</v>
      </c>
      <c r="K255" s="334">
        <v>58.03</v>
      </c>
      <c r="L255" s="498">
        <f t="shared" si="27"/>
        <v>2.1079988449321396</v>
      </c>
      <c r="M255" s="499">
        <v>0</v>
      </c>
    </row>
    <row r="256" spans="1:13" ht="18" customHeight="1">
      <c r="A256" s="508" t="s">
        <v>453</v>
      </c>
      <c r="B256" s="536">
        <v>42</v>
      </c>
      <c r="C256" s="501">
        <f t="shared" si="26"/>
        <v>66</v>
      </c>
      <c r="D256" s="536">
        <v>36</v>
      </c>
      <c r="E256" s="536">
        <v>30</v>
      </c>
      <c r="F256" s="25">
        <v>0</v>
      </c>
      <c r="G256" s="25">
        <v>0</v>
      </c>
      <c r="H256" s="495">
        <v>0</v>
      </c>
      <c r="I256" s="496">
        <f t="shared" si="28"/>
        <v>1.5714285714285714</v>
      </c>
      <c r="J256" s="536">
        <v>28</v>
      </c>
      <c r="K256" s="334">
        <v>60.53</v>
      </c>
      <c r="L256" s="498">
        <f t="shared" si="27"/>
        <v>1.9058619693907015</v>
      </c>
      <c r="M256" s="499">
        <v>0</v>
      </c>
    </row>
    <row r="257" spans="1:13" ht="18" customHeight="1">
      <c r="A257" s="508" t="s">
        <v>454</v>
      </c>
      <c r="B257" s="536">
        <v>15</v>
      </c>
      <c r="C257" s="501">
        <f t="shared" si="26"/>
        <v>31</v>
      </c>
      <c r="D257" s="536">
        <v>15</v>
      </c>
      <c r="E257" s="536">
        <v>16</v>
      </c>
      <c r="F257" s="25">
        <v>0</v>
      </c>
      <c r="G257" s="25">
        <v>0</v>
      </c>
      <c r="H257" s="495">
        <v>0</v>
      </c>
      <c r="I257" s="496">
        <f t="shared" si="28"/>
        <v>2.0666666666666669</v>
      </c>
      <c r="J257" s="536">
        <v>13</v>
      </c>
      <c r="K257" s="334">
        <v>51.23</v>
      </c>
      <c r="L257" s="498">
        <f t="shared" si="27"/>
        <v>0.8951775916835113</v>
      </c>
      <c r="M257" s="499">
        <v>0</v>
      </c>
    </row>
    <row r="258" spans="1:13" ht="18" customHeight="1">
      <c r="A258" s="508" t="s">
        <v>455</v>
      </c>
      <c r="B258" s="536">
        <v>22</v>
      </c>
      <c r="C258" s="501">
        <f t="shared" si="26"/>
        <v>40</v>
      </c>
      <c r="D258" s="536">
        <v>25</v>
      </c>
      <c r="E258" s="536">
        <v>15</v>
      </c>
      <c r="F258" s="25">
        <v>0</v>
      </c>
      <c r="G258" s="25">
        <v>0</v>
      </c>
      <c r="H258" s="495">
        <v>0</v>
      </c>
      <c r="I258" s="496">
        <f t="shared" si="28"/>
        <v>1.8181818181818181</v>
      </c>
      <c r="J258" s="536">
        <v>17</v>
      </c>
      <c r="K258" s="334">
        <v>60.95</v>
      </c>
      <c r="L258" s="498">
        <f t="shared" si="27"/>
        <v>1.1550678602367888</v>
      </c>
      <c r="M258" s="499">
        <v>0</v>
      </c>
    </row>
    <row r="259" spans="1:13" ht="18" customHeight="1">
      <c r="A259" s="508" t="s">
        <v>456</v>
      </c>
      <c r="B259" s="536">
        <v>36</v>
      </c>
      <c r="C259" s="501">
        <f t="shared" si="26"/>
        <v>59</v>
      </c>
      <c r="D259" s="536">
        <v>26</v>
      </c>
      <c r="E259" s="536">
        <v>33</v>
      </c>
      <c r="F259" s="25">
        <v>0</v>
      </c>
      <c r="G259" s="25">
        <v>0</v>
      </c>
      <c r="H259" s="495">
        <v>0</v>
      </c>
      <c r="I259" s="496">
        <f t="shared" si="28"/>
        <v>1.6388888888888888</v>
      </c>
      <c r="J259" s="536">
        <v>37</v>
      </c>
      <c r="K259" s="334">
        <v>65.03</v>
      </c>
      <c r="L259" s="498">
        <f t="shared" si="27"/>
        <v>1.7037250938492636</v>
      </c>
      <c r="M259" s="499">
        <v>0</v>
      </c>
    </row>
    <row r="260" spans="1:13" ht="18" customHeight="1">
      <c r="A260" s="508" t="s">
        <v>457</v>
      </c>
      <c r="B260" s="536">
        <v>69</v>
      </c>
      <c r="C260" s="501">
        <f t="shared" si="26"/>
        <v>118</v>
      </c>
      <c r="D260" s="536">
        <v>62</v>
      </c>
      <c r="E260" s="536">
        <v>56</v>
      </c>
      <c r="F260" s="25">
        <v>0</v>
      </c>
      <c r="G260" s="25">
        <v>0</v>
      </c>
      <c r="H260" s="495">
        <v>0</v>
      </c>
      <c r="I260" s="496">
        <f t="shared" si="28"/>
        <v>1.7101449275362319</v>
      </c>
      <c r="J260" s="536">
        <v>56</v>
      </c>
      <c r="K260" s="334">
        <v>57.57</v>
      </c>
      <c r="L260" s="498">
        <f t="shared" si="27"/>
        <v>3.4074501876985273</v>
      </c>
      <c r="M260" s="499">
        <v>0</v>
      </c>
    </row>
    <row r="261" spans="1:13" ht="18" customHeight="1">
      <c r="A261" s="508" t="s">
        <v>458</v>
      </c>
      <c r="B261" s="536">
        <v>67</v>
      </c>
      <c r="C261" s="501">
        <f t="shared" si="26"/>
        <v>107</v>
      </c>
      <c r="D261" s="536">
        <v>62</v>
      </c>
      <c r="E261" s="536">
        <v>45</v>
      </c>
      <c r="F261" s="25">
        <v>0</v>
      </c>
      <c r="G261" s="25">
        <v>0</v>
      </c>
      <c r="H261" s="495">
        <v>0</v>
      </c>
      <c r="I261" s="496">
        <f t="shared" si="28"/>
        <v>1.5970149253731343</v>
      </c>
      <c r="J261" s="536">
        <v>53</v>
      </c>
      <c r="K261" s="334">
        <v>61.28</v>
      </c>
      <c r="L261" s="498">
        <f t="shared" si="27"/>
        <v>3.08980652613341</v>
      </c>
      <c r="M261" s="499">
        <v>0</v>
      </c>
    </row>
    <row r="262" spans="1:13" ht="18" customHeight="1">
      <c r="A262" s="508" t="s">
        <v>459</v>
      </c>
      <c r="B262" s="536">
        <v>74</v>
      </c>
      <c r="C262" s="501">
        <f t="shared" si="26"/>
        <v>134</v>
      </c>
      <c r="D262" s="536">
        <v>71</v>
      </c>
      <c r="E262" s="536">
        <v>63</v>
      </c>
      <c r="F262" s="25">
        <v>0</v>
      </c>
      <c r="G262" s="25">
        <v>0</v>
      </c>
      <c r="H262" s="495">
        <v>0</v>
      </c>
      <c r="I262" s="496">
        <f t="shared" si="28"/>
        <v>1.8108108108108107</v>
      </c>
      <c r="J262" s="536">
        <v>52</v>
      </c>
      <c r="K262" s="334">
        <v>56.04</v>
      </c>
      <c r="L262" s="498">
        <f t="shared" si="27"/>
        <v>3.8694773317932425</v>
      </c>
      <c r="M262" s="499">
        <v>0</v>
      </c>
    </row>
    <row r="263" spans="1:13" ht="18" customHeight="1">
      <c r="A263" s="508" t="s">
        <v>460</v>
      </c>
      <c r="B263" s="536">
        <v>71</v>
      </c>
      <c r="C263" s="501">
        <f t="shared" si="26"/>
        <v>123</v>
      </c>
      <c r="D263" s="536">
        <v>64</v>
      </c>
      <c r="E263" s="536">
        <v>59</v>
      </c>
      <c r="F263" s="25">
        <v>0</v>
      </c>
      <c r="G263" s="25">
        <v>0</v>
      </c>
      <c r="H263" s="495">
        <v>0</v>
      </c>
      <c r="I263" s="496">
        <f t="shared" si="28"/>
        <v>1.732394366197183</v>
      </c>
      <c r="J263" s="536">
        <v>54</v>
      </c>
      <c r="K263" s="334">
        <v>57.46</v>
      </c>
      <c r="L263" s="498">
        <f t="shared" si="27"/>
        <v>3.5518336702281257</v>
      </c>
      <c r="M263" s="499">
        <v>0</v>
      </c>
    </row>
    <row r="264" spans="1:13" ht="18" customHeight="1">
      <c r="A264" s="508" t="s">
        <v>461</v>
      </c>
      <c r="B264" s="536">
        <v>48</v>
      </c>
      <c r="C264" s="501">
        <f t="shared" si="26"/>
        <v>84</v>
      </c>
      <c r="D264" s="536">
        <v>51</v>
      </c>
      <c r="E264" s="536">
        <v>33</v>
      </c>
      <c r="F264" s="25">
        <v>0</v>
      </c>
      <c r="G264" s="25">
        <v>0</v>
      </c>
      <c r="H264" s="495">
        <v>0</v>
      </c>
      <c r="I264" s="496">
        <f t="shared" si="28"/>
        <v>1.75</v>
      </c>
      <c r="J264" s="536">
        <v>20</v>
      </c>
      <c r="K264" s="334">
        <v>47.71</v>
      </c>
      <c r="L264" s="498">
        <f t="shared" si="27"/>
        <v>2.4256425064972564</v>
      </c>
      <c r="M264" s="499">
        <v>0</v>
      </c>
    </row>
    <row r="265" spans="1:13" ht="18" customHeight="1">
      <c r="A265" s="508" t="s">
        <v>462</v>
      </c>
      <c r="B265" s="536">
        <v>31</v>
      </c>
      <c r="C265" s="501">
        <f t="shared" si="26"/>
        <v>54</v>
      </c>
      <c r="D265" s="536">
        <v>30</v>
      </c>
      <c r="E265" s="536">
        <v>24</v>
      </c>
      <c r="F265" s="25">
        <v>0</v>
      </c>
      <c r="G265" s="25">
        <v>0</v>
      </c>
      <c r="H265" s="495">
        <v>0</v>
      </c>
      <c r="I265" s="496">
        <f t="shared" si="28"/>
        <v>1.7419354838709677</v>
      </c>
      <c r="J265" s="536">
        <v>21</v>
      </c>
      <c r="K265" s="334">
        <v>53.96</v>
      </c>
      <c r="L265" s="498">
        <f t="shared" si="27"/>
        <v>1.559341611319665</v>
      </c>
      <c r="M265" s="499">
        <v>0</v>
      </c>
    </row>
    <row r="266" spans="1:13" ht="18" customHeight="1">
      <c r="A266" s="508" t="s">
        <v>463</v>
      </c>
      <c r="B266" s="536">
        <v>25</v>
      </c>
      <c r="C266" s="501">
        <f t="shared" si="26"/>
        <v>45</v>
      </c>
      <c r="D266" s="536">
        <v>28</v>
      </c>
      <c r="E266" s="536">
        <v>17</v>
      </c>
      <c r="F266" s="25">
        <v>0</v>
      </c>
      <c r="G266" s="25">
        <v>0</v>
      </c>
      <c r="H266" s="495">
        <v>0</v>
      </c>
      <c r="I266" s="496">
        <f t="shared" si="28"/>
        <v>1.8</v>
      </c>
      <c r="J266" s="536">
        <v>11</v>
      </c>
      <c r="K266" s="334">
        <v>49.73</v>
      </c>
      <c r="L266" s="498">
        <f t="shared" si="27"/>
        <v>1.2994513427663874</v>
      </c>
      <c r="M266" s="499">
        <v>0</v>
      </c>
    </row>
    <row r="267" spans="1:13" ht="18" customHeight="1">
      <c r="A267" s="508" t="s">
        <v>464</v>
      </c>
      <c r="B267" s="536">
        <v>37</v>
      </c>
      <c r="C267" s="501">
        <f t="shared" si="26"/>
        <v>47</v>
      </c>
      <c r="D267" s="536">
        <v>27</v>
      </c>
      <c r="E267" s="536">
        <v>20</v>
      </c>
      <c r="F267" s="25">
        <v>0</v>
      </c>
      <c r="G267" s="25">
        <v>0</v>
      </c>
      <c r="H267" s="495">
        <v>0</v>
      </c>
      <c r="I267" s="496">
        <f t="shared" si="28"/>
        <v>1.2702702702702702</v>
      </c>
      <c r="J267" s="536">
        <v>14</v>
      </c>
      <c r="K267" s="334">
        <v>54.63</v>
      </c>
      <c r="L267" s="498">
        <f t="shared" si="27"/>
        <v>1.3572047357782269</v>
      </c>
      <c r="M267" s="499">
        <v>0</v>
      </c>
    </row>
    <row r="268" spans="1:13" ht="18" customHeight="1">
      <c r="A268" s="508" t="s">
        <v>465</v>
      </c>
      <c r="B268" s="536">
        <v>61</v>
      </c>
      <c r="C268" s="501">
        <f t="shared" si="26"/>
        <v>112</v>
      </c>
      <c r="D268" s="536">
        <v>62</v>
      </c>
      <c r="E268" s="536">
        <v>50</v>
      </c>
      <c r="F268" s="25">
        <v>0</v>
      </c>
      <c r="G268" s="25">
        <v>0</v>
      </c>
      <c r="H268" s="495">
        <v>0</v>
      </c>
      <c r="I268" s="496">
        <f t="shared" si="28"/>
        <v>1.8360655737704918</v>
      </c>
      <c r="J268" s="536">
        <v>48</v>
      </c>
      <c r="K268" s="334">
        <v>58.68</v>
      </c>
      <c r="L268" s="498">
        <f t="shared" si="27"/>
        <v>3.2341900086630089</v>
      </c>
      <c r="M268" s="499">
        <v>0</v>
      </c>
    </row>
    <row r="269" spans="1:13" ht="18" customHeight="1">
      <c r="A269" s="489" t="s">
        <v>466</v>
      </c>
      <c r="B269" s="509">
        <f>SUM(B270:B283)</f>
        <v>811</v>
      </c>
      <c r="C269" s="510">
        <f>SUM(D269:E269)</f>
        <v>1509</v>
      </c>
      <c r="D269" s="510">
        <f t="shared" ref="D269:E269" si="29">SUM(D270:D283)</f>
        <v>829</v>
      </c>
      <c r="E269" s="510">
        <f t="shared" si="29"/>
        <v>680</v>
      </c>
      <c r="F269" s="510">
        <f>SUM(G269:H269)</f>
        <v>0</v>
      </c>
      <c r="G269" s="510">
        <v>0</v>
      </c>
      <c r="H269" s="511">
        <v>0</v>
      </c>
      <c r="I269" s="518">
        <f t="shared" si="28"/>
        <v>1.8606658446362516</v>
      </c>
      <c r="J269" s="519">
        <f>SUBTOTAL(9,J270:J283)</f>
        <v>481</v>
      </c>
      <c r="K269" s="520">
        <f>AVERAGE(K270:K283)</f>
        <v>52.528571428571432</v>
      </c>
      <c r="L269" s="520">
        <f>C269/M269</f>
        <v>45.383458646616539</v>
      </c>
      <c r="M269" s="662">
        <v>33.25</v>
      </c>
    </row>
    <row r="270" spans="1:13" ht="18" customHeight="1">
      <c r="A270" s="492" t="s">
        <v>467</v>
      </c>
      <c r="B270" s="333">
        <v>59</v>
      </c>
      <c r="C270" s="290">
        <f>SUM(D270:E270)</f>
        <v>115</v>
      </c>
      <c r="D270" s="333">
        <v>60</v>
      </c>
      <c r="E270" s="333">
        <v>55</v>
      </c>
      <c r="F270" s="335">
        <v>0</v>
      </c>
      <c r="G270" s="290">
        <v>0</v>
      </c>
      <c r="H270" s="291">
        <v>0</v>
      </c>
      <c r="I270" s="292">
        <f t="shared" si="28"/>
        <v>1.9491525423728813</v>
      </c>
      <c r="J270" s="333">
        <v>47</v>
      </c>
      <c r="K270" s="334">
        <v>55.53</v>
      </c>
      <c r="L270" s="293">
        <f>C270/$M$269</f>
        <v>3.4586466165413534</v>
      </c>
      <c r="M270" s="499">
        <v>0</v>
      </c>
    </row>
    <row r="271" spans="1:13" ht="18" customHeight="1">
      <c r="A271" s="492" t="s">
        <v>468</v>
      </c>
      <c r="B271" s="333">
        <v>44</v>
      </c>
      <c r="C271" s="290">
        <f t="shared" ref="C271:C283" si="30">SUM(D271:E271)</f>
        <v>86</v>
      </c>
      <c r="D271" s="333">
        <v>49</v>
      </c>
      <c r="E271" s="333">
        <v>37</v>
      </c>
      <c r="F271" s="335">
        <v>0</v>
      </c>
      <c r="G271" s="290">
        <v>0</v>
      </c>
      <c r="H271" s="291">
        <v>0</v>
      </c>
      <c r="I271" s="292">
        <f t="shared" si="28"/>
        <v>1.9545454545454546</v>
      </c>
      <c r="J271" s="333">
        <v>30</v>
      </c>
      <c r="K271" s="334">
        <v>52.81</v>
      </c>
      <c r="L271" s="293">
        <f t="shared" ref="L271:L283" si="31">C271/$M$269</f>
        <v>2.5864661654135337</v>
      </c>
      <c r="M271" s="499">
        <v>0</v>
      </c>
    </row>
    <row r="272" spans="1:13" ht="18" customHeight="1">
      <c r="A272" s="492" t="s">
        <v>469</v>
      </c>
      <c r="B272" s="333">
        <v>69</v>
      </c>
      <c r="C272" s="290">
        <f t="shared" si="30"/>
        <v>113</v>
      </c>
      <c r="D272" s="333">
        <v>64</v>
      </c>
      <c r="E272" s="333">
        <v>49</v>
      </c>
      <c r="F272" s="335">
        <v>0</v>
      </c>
      <c r="G272" s="290">
        <v>0</v>
      </c>
      <c r="H272" s="291">
        <v>0</v>
      </c>
      <c r="I272" s="292">
        <f t="shared" si="28"/>
        <v>1.6376811594202898</v>
      </c>
      <c r="J272" s="333">
        <v>48</v>
      </c>
      <c r="K272" s="334">
        <v>56.65</v>
      </c>
      <c r="L272" s="293">
        <f t="shared" si="31"/>
        <v>3.3984962406015038</v>
      </c>
      <c r="M272" s="499">
        <v>0</v>
      </c>
    </row>
    <row r="273" spans="1:13" ht="18" customHeight="1">
      <c r="A273" s="492" t="s">
        <v>470</v>
      </c>
      <c r="B273" s="333">
        <v>39</v>
      </c>
      <c r="C273" s="290">
        <f t="shared" si="30"/>
        <v>91</v>
      </c>
      <c r="D273" s="333">
        <v>47</v>
      </c>
      <c r="E273" s="333">
        <v>44</v>
      </c>
      <c r="F273" s="335">
        <v>0</v>
      </c>
      <c r="G273" s="290">
        <v>0</v>
      </c>
      <c r="H273" s="291">
        <v>0</v>
      </c>
      <c r="I273" s="292">
        <f t="shared" si="28"/>
        <v>2.3333333333333335</v>
      </c>
      <c r="J273" s="333">
        <v>29</v>
      </c>
      <c r="K273" s="334">
        <v>50.13</v>
      </c>
      <c r="L273" s="293">
        <f t="shared" si="31"/>
        <v>2.736842105263158</v>
      </c>
      <c r="M273" s="499">
        <v>0</v>
      </c>
    </row>
    <row r="274" spans="1:13" ht="18" customHeight="1">
      <c r="A274" s="492" t="s">
        <v>471</v>
      </c>
      <c r="B274" s="333">
        <v>14</v>
      </c>
      <c r="C274" s="290">
        <f t="shared" si="30"/>
        <v>28</v>
      </c>
      <c r="D274" s="333">
        <v>16</v>
      </c>
      <c r="E274" s="333">
        <v>12</v>
      </c>
      <c r="F274" s="335">
        <v>0</v>
      </c>
      <c r="G274" s="290">
        <v>0</v>
      </c>
      <c r="H274" s="291">
        <v>0</v>
      </c>
      <c r="I274" s="292">
        <f t="shared" si="28"/>
        <v>2</v>
      </c>
      <c r="J274" s="333">
        <v>9</v>
      </c>
      <c r="K274" s="334">
        <v>56.89</v>
      </c>
      <c r="L274" s="293">
        <f t="shared" si="31"/>
        <v>0.84210526315789469</v>
      </c>
      <c r="M274" s="499">
        <v>0</v>
      </c>
    </row>
    <row r="275" spans="1:13" ht="18" customHeight="1">
      <c r="A275" s="492" t="s">
        <v>472</v>
      </c>
      <c r="B275" s="333">
        <v>78</v>
      </c>
      <c r="C275" s="290">
        <f t="shared" si="30"/>
        <v>140</v>
      </c>
      <c r="D275" s="333">
        <v>77</v>
      </c>
      <c r="E275" s="333">
        <v>63</v>
      </c>
      <c r="F275" s="335">
        <v>0</v>
      </c>
      <c r="G275" s="290">
        <v>0</v>
      </c>
      <c r="H275" s="291">
        <v>0</v>
      </c>
      <c r="I275" s="292">
        <f t="shared" si="28"/>
        <v>1.7948717948717949</v>
      </c>
      <c r="J275" s="333">
        <v>46</v>
      </c>
      <c r="K275" s="334">
        <v>51.26</v>
      </c>
      <c r="L275" s="293">
        <f t="shared" si="31"/>
        <v>4.2105263157894735</v>
      </c>
      <c r="M275" s="499">
        <v>0</v>
      </c>
    </row>
    <row r="276" spans="1:13" ht="18" customHeight="1">
      <c r="A276" s="492" t="s">
        <v>473</v>
      </c>
      <c r="B276" s="333">
        <v>60</v>
      </c>
      <c r="C276" s="290">
        <f t="shared" si="30"/>
        <v>126</v>
      </c>
      <c r="D276" s="333">
        <v>66</v>
      </c>
      <c r="E276" s="333">
        <v>60</v>
      </c>
      <c r="F276" s="335">
        <v>0</v>
      </c>
      <c r="G276" s="290">
        <v>0</v>
      </c>
      <c r="H276" s="291">
        <v>0</v>
      </c>
      <c r="I276" s="292">
        <f t="shared" si="28"/>
        <v>2.1</v>
      </c>
      <c r="J276" s="333">
        <v>37</v>
      </c>
      <c r="K276" s="334">
        <v>48.12</v>
      </c>
      <c r="L276" s="293">
        <f t="shared" si="31"/>
        <v>3.7894736842105261</v>
      </c>
      <c r="M276" s="499">
        <v>0</v>
      </c>
    </row>
    <row r="277" spans="1:13" ht="18" customHeight="1">
      <c r="A277" s="492" t="s">
        <v>474</v>
      </c>
      <c r="B277" s="333">
        <v>167</v>
      </c>
      <c r="C277" s="290">
        <f t="shared" si="30"/>
        <v>278</v>
      </c>
      <c r="D277" s="333">
        <v>153</v>
      </c>
      <c r="E277" s="333">
        <v>125</v>
      </c>
      <c r="F277" s="335">
        <v>0</v>
      </c>
      <c r="G277" s="290">
        <v>0</v>
      </c>
      <c r="H277" s="291">
        <v>0</v>
      </c>
      <c r="I277" s="292">
        <f t="shared" si="28"/>
        <v>1.6646706586826348</v>
      </c>
      <c r="J277" s="333">
        <v>61</v>
      </c>
      <c r="K277" s="334">
        <v>48.43</v>
      </c>
      <c r="L277" s="293">
        <f t="shared" si="31"/>
        <v>8.3609022556390986</v>
      </c>
      <c r="M277" s="499">
        <v>0</v>
      </c>
    </row>
    <row r="278" spans="1:13" ht="18" customHeight="1">
      <c r="A278" s="492" t="s">
        <v>475</v>
      </c>
      <c r="B278" s="333">
        <v>79</v>
      </c>
      <c r="C278" s="290">
        <f t="shared" si="30"/>
        <v>172</v>
      </c>
      <c r="D278" s="333">
        <v>100</v>
      </c>
      <c r="E278" s="333">
        <v>72</v>
      </c>
      <c r="F278" s="335">
        <v>0</v>
      </c>
      <c r="G278" s="290">
        <v>0</v>
      </c>
      <c r="H278" s="291">
        <v>0</v>
      </c>
      <c r="I278" s="292">
        <f t="shared" si="28"/>
        <v>2.1772151898734178</v>
      </c>
      <c r="J278" s="333">
        <v>44</v>
      </c>
      <c r="K278" s="334">
        <v>48.8</v>
      </c>
      <c r="L278" s="293">
        <f t="shared" si="31"/>
        <v>5.1729323308270674</v>
      </c>
      <c r="M278" s="499">
        <v>0</v>
      </c>
    </row>
    <row r="279" spans="1:13" ht="18" customHeight="1">
      <c r="A279" s="492" t="s">
        <v>476</v>
      </c>
      <c r="B279" s="333">
        <v>40</v>
      </c>
      <c r="C279" s="290">
        <f t="shared" si="30"/>
        <v>71</v>
      </c>
      <c r="D279" s="333">
        <v>38</v>
      </c>
      <c r="E279" s="333">
        <v>33</v>
      </c>
      <c r="F279" s="335">
        <v>0</v>
      </c>
      <c r="G279" s="290">
        <v>0</v>
      </c>
      <c r="H279" s="291">
        <v>0</v>
      </c>
      <c r="I279" s="292">
        <f t="shared" si="28"/>
        <v>1.7749999999999999</v>
      </c>
      <c r="J279" s="333">
        <v>23</v>
      </c>
      <c r="K279" s="334">
        <v>53.31</v>
      </c>
      <c r="L279" s="293">
        <f t="shared" si="31"/>
        <v>2.1353383458646618</v>
      </c>
      <c r="M279" s="499">
        <v>0</v>
      </c>
    </row>
    <row r="280" spans="1:13" s="326" customFormat="1" ht="18" customHeight="1">
      <c r="A280" s="492" t="s">
        <v>477</v>
      </c>
      <c r="B280" s="333">
        <v>40</v>
      </c>
      <c r="C280" s="290">
        <f t="shared" si="30"/>
        <v>74</v>
      </c>
      <c r="D280" s="333">
        <v>38</v>
      </c>
      <c r="E280" s="333">
        <v>36</v>
      </c>
      <c r="F280" s="335">
        <v>0</v>
      </c>
      <c r="G280" s="290">
        <v>0</v>
      </c>
      <c r="H280" s="291">
        <v>0</v>
      </c>
      <c r="I280" s="292">
        <f t="shared" si="28"/>
        <v>1.85</v>
      </c>
      <c r="J280" s="333">
        <v>25</v>
      </c>
      <c r="K280" s="334">
        <v>53.13</v>
      </c>
      <c r="L280" s="293">
        <f t="shared" si="31"/>
        <v>2.225563909774436</v>
      </c>
      <c r="M280" s="499">
        <v>0</v>
      </c>
    </row>
    <row r="281" spans="1:13" ht="18" customHeight="1">
      <c r="A281" s="492" t="s">
        <v>478</v>
      </c>
      <c r="B281" s="333">
        <v>63</v>
      </c>
      <c r="C281" s="290">
        <f t="shared" si="30"/>
        <v>113</v>
      </c>
      <c r="D281" s="333">
        <v>60</v>
      </c>
      <c r="E281" s="333">
        <v>53</v>
      </c>
      <c r="F281" s="335">
        <v>0</v>
      </c>
      <c r="G281" s="290">
        <v>0</v>
      </c>
      <c r="H281" s="291">
        <v>0</v>
      </c>
      <c r="I281" s="292">
        <f t="shared" si="28"/>
        <v>1.7936507936507937</v>
      </c>
      <c r="J281" s="333">
        <v>49</v>
      </c>
      <c r="K281" s="334">
        <v>56.21</v>
      </c>
      <c r="L281" s="293">
        <f t="shared" si="31"/>
        <v>3.3984962406015038</v>
      </c>
      <c r="M281" s="499">
        <v>0</v>
      </c>
    </row>
    <row r="282" spans="1:13" ht="18" customHeight="1">
      <c r="A282" s="492" t="s">
        <v>479</v>
      </c>
      <c r="B282" s="333">
        <v>26</v>
      </c>
      <c r="C282" s="290">
        <f t="shared" si="30"/>
        <v>46</v>
      </c>
      <c r="D282" s="333">
        <v>26</v>
      </c>
      <c r="E282" s="333">
        <v>20</v>
      </c>
      <c r="F282" s="335">
        <v>0</v>
      </c>
      <c r="G282" s="290">
        <v>0</v>
      </c>
      <c r="H282" s="291">
        <v>0</v>
      </c>
      <c r="I282" s="292">
        <f t="shared" si="28"/>
        <v>1.7692307692307692</v>
      </c>
      <c r="J282" s="333">
        <v>15</v>
      </c>
      <c r="K282" s="334">
        <v>51.66</v>
      </c>
      <c r="L282" s="293">
        <f t="shared" si="31"/>
        <v>1.3834586466165413</v>
      </c>
      <c r="M282" s="499">
        <v>0</v>
      </c>
    </row>
    <row r="283" spans="1:13" ht="18" customHeight="1">
      <c r="A283" s="492" t="s">
        <v>480</v>
      </c>
      <c r="B283" s="333">
        <v>33</v>
      </c>
      <c r="C283" s="290">
        <f t="shared" si="30"/>
        <v>56</v>
      </c>
      <c r="D283" s="333">
        <v>35</v>
      </c>
      <c r="E283" s="333">
        <v>21</v>
      </c>
      <c r="F283" s="335">
        <v>0</v>
      </c>
      <c r="G283" s="290">
        <v>0</v>
      </c>
      <c r="H283" s="291">
        <v>0</v>
      </c>
      <c r="I283" s="292">
        <f t="shared" si="28"/>
        <v>1.696969696969697</v>
      </c>
      <c r="J283" s="333">
        <v>18</v>
      </c>
      <c r="K283" s="334">
        <v>52.47</v>
      </c>
      <c r="L283" s="293">
        <f t="shared" si="31"/>
        <v>1.6842105263157894</v>
      </c>
      <c r="M283" s="499">
        <v>0</v>
      </c>
    </row>
    <row r="284" spans="1:13" ht="18" customHeight="1">
      <c r="A284" s="512" t="s">
        <v>481</v>
      </c>
      <c r="B284" s="505">
        <f>SUM(B285:B299)</f>
        <v>947</v>
      </c>
      <c r="C284" s="513">
        <f>SUM(D284:E284)</f>
        <v>1506</v>
      </c>
      <c r="D284" s="513">
        <f>SUM(D285:D299)</f>
        <v>812</v>
      </c>
      <c r="E284" s="513">
        <f>SUM(E285:E299)</f>
        <v>694</v>
      </c>
      <c r="F284" s="513">
        <f>SUM(G284:H284)</f>
        <v>0</v>
      </c>
      <c r="G284" s="513">
        <v>0</v>
      </c>
      <c r="H284" s="500">
        <v>0</v>
      </c>
      <c r="I284" s="518">
        <f>AVERAGE(I285:I299)</f>
        <v>1.5704235169260441</v>
      </c>
      <c r="J284" s="519">
        <f>SUBTOTAL(9,J285:J299)</f>
        <v>667</v>
      </c>
      <c r="K284" s="520">
        <f>AVERAGE(K285:K299)</f>
        <v>58.037692666666665</v>
      </c>
      <c r="L284" s="520">
        <f>C284/$M$284</f>
        <v>51.663807890222984</v>
      </c>
      <c r="M284" s="662">
        <v>29.15</v>
      </c>
    </row>
    <row r="285" spans="1:13" ht="18" customHeight="1">
      <c r="A285" s="492" t="s">
        <v>482</v>
      </c>
      <c r="B285" s="333">
        <v>84</v>
      </c>
      <c r="C285" s="289">
        <f t="shared" ref="C285:C299" si="32">D285+E285</f>
        <v>150</v>
      </c>
      <c r="D285" s="333">
        <v>82</v>
      </c>
      <c r="E285" s="333">
        <v>68</v>
      </c>
      <c r="F285" s="290">
        <v>0</v>
      </c>
      <c r="G285" s="290">
        <v>0</v>
      </c>
      <c r="H285" s="291">
        <v>0</v>
      </c>
      <c r="I285" s="292">
        <f t="shared" ref="I285:I299" si="33">C285/B285</f>
        <v>1.7857142857142858</v>
      </c>
      <c r="J285" s="333">
        <v>63</v>
      </c>
      <c r="K285" s="334">
        <v>54.892409999999998</v>
      </c>
      <c r="L285" s="336">
        <f>C285/$M$284</f>
        <v>5.1457975986277873</v>
      </c>
      <c r="M285" s="499">
        <v>0</v>
      </c>
    </row>
    <row r="286" spans="1:13" ht="18" customHeight="1">
      <c r="A286" s="492" t="s">
        <v>483</v>
      </c>
      <c r="B286" s="333">
        <v>58</v>
      </c>
      <c r="C286" s="289">
        <v>95</v>
      </c>
      <c r="D286" s="333">
        <v>49</v>
      </c>
      <c r="E286" s="333">
        <v>46</v>
      </c>
      <c r="F286" s="290">
        <v>0</v>
      </c>
      <c r="G286" s="290">
        <v>0</v>
      </c>
      <c r="H286" s="291">
        <v>0</v>
      </c>
      <c r="I286" s="292">
        <f t="shared" si="33"/>
        <v>1.6379310344827587</v>
      </c>
      <c r="J286" s="333">
        <v>45</v>
      </c>
      <c r="K286" s="334">
        <v>58.54</v>
      </c>
      <c r="L286" s="336">
        <f t="shared" ref="L286:L299" si="34">C286/$M$284</f>
        <v>3.2590051457975986</v>
      </c>
      <c r="M286" s="499">
        <v>0</v>
      </c>
    </row>
    <row r="287" spans="1:13" ht="18" customHeight="1">
      <c r="A287" s="492" t="s">
        <v>457</v>
      </c>
      <c r="B287" s="333">
        <v>123</v>
      </c>
      <c r="C287" s="289">
        <f t="shared" si="32"/>
        <v>195</v>
      </c>
      <c r="D287" s="333">
        <v>106</v>
      </c>
      <c r="E287" s="333">
        <v>89</v>
      </c>
      <c r="F287" s="290">
        <v>0</v>
      </c>
      <c r="G287" s="290">
        <v>0</v>
      </c>
      <c r="H287" s="291">
        <v>0</v>
      </c>
      <c r="I287" s="292">
        <f t="shared" si="33"/>
        <v>1.5853658536585367</v>
      </c>
      <c r="J287" s="333">
        <v>68</v>
      </c>
      <c r="K287" s="334">
        <v>53.194589999999998</v>
      </c>
      <c r="L287" s="336">
        <f t="shared" si="34"/>
        <v>6.6895368782161242</v>
      </c>
      <c r="M287" s="499">
        <v>0</v>
      </c>
    </row>
    <row r="288" spans="1:13" ht="18" customHeight="1">
      <c r="A288" s="492" t="s">
        <v>458</v>
      </c>
      <c r="B288" s="333">
        <v>39</v>
      </c>
      <c r="C288" s="289">
        <f t="shared" si="32"/>
        <v>64</v>
      </c>
      <c r="D288" s="333">
        <v>35</v>
      </c>
      <c r="E288" s="333">
        <v>29</v>
      </c>
      <c r="F288" s="290">
        <v>0</v>
      </c>
      <c r="G288" s="290">
        <v>0</v>
      </c>
      <c r="H288" s="291">
        <v>0</v>
      </c>
      <c r="I288" s="292">
        <f t="shared" si="33"/>
        <v>1.641025641025641</v>
      </c>
      <c r="J288" s="333">
        <v>34</v>
      </c>
      <c r="K288" s="334">
        <v>65.112899999999996</v>
      </c>
      <c r="L288" s="336">
        <f t="shared" si="34"/>
        <v>2.195540308747856</v>
      </c>
      <c r="M288" s="499">
        <v>0</v>
      </c>
    </row>
    <row r="289" spans="1:13" ht="18" customHeight="1">
      <c r="A289" s="492" t="s">
        <v>484</v>
      </c>
      <c r="B289" s="333">
        <v>51</v>
      </c>
      <c r="C289" s="289">
        <f t="shared" si="32"/>
        <v>80</v>
      </c>
      <c r="D289" s="333">
        <v>46</v>
      </c>
      <c r="E289" s="333">
        <v>34</v>
      </c>
      <c r="F289" s="290">
        <v>0</v>
      </c>
      <c r="G289" s="290">
        <v>0</v>
      </c>
      <c r="H289" s="291">
        <v>0</v>
      </c>
      <c r="I289" s="292">
        <f t="shared" si="33"/>
        <v>1.5686274509803921</v>
      </c>
      <c r="J289" s="333">
        <v>36</v>
      </c>
      <c r="K289" s="334">
        <v>55.964709999999997</v>
      </c>
      <c r="L289" s="336">
        <f t="shared" si="34"/>
        <v>2.7444253859348202</v>
      </c>
      <c r="M289" s="499">
        <v>0</v>
      </c>
    </row>
    <row r="290" spans="1:13" ht="18" customHeight="1">
      <c r="A290" s="492" t="s">
        <v>485</v>
      </c>
      <c r="B290" s="333">
        <v>94</v>
      </c>
      <c r="C290" s="289">
        <f t="shared" si="32"/>
        <v>131</v>
      </c>
      <c r="D290" s="333">
        <v>68</v>
      </c>
      <c r="E290" s="333">
        <v>63</v>
      </c>
      <c r="F290" s="290">
        <v>0</v>
      </c>
      <c r="G290" s="290">
        <v>0</v>
      </c>
      <c r="H290" s="291">
        <v>0</v>
      </c>
      <c r="I290" s="292">
        <f t="shared" si="33"/>
        <v>1.3936170212765957</v>
      </c>
      <c r="J290" s="333">
        <v>45</v>
      </c>
      <c r="K290" s="334">
        <v>56.834710000000001</v>
      </c>
      <c r="L290" s="336">
        <f t="shared" si="34"/>
        <v>4.4939965694682682</v>
      </c>
      <c r="M290" s="499">
        <v>0</v>
      </c>
    </row>
    <row r="291" spans="1:13" ht="18" customHeight="1">
      <c r="A291" s="492" t="s">
        <v>486</v>
      </c>
      <c r="B291" s="333">
        <v>55</v>
      </c>
      <c r="C291" s="289">
        <f t="shared" si="32"/>
        <v>89</v>
      </c>
      <c r="D291" s="333">
        <v>41</v>
      </c>
      <c r="E291" s="333">
        <v>48</v>
      </c>
      <c r="F291" s="290">
        <v>0</v>
      </c>
      <c r="G291" s="290">
        <v>0</v>
      </c>
      <c r="H291" s="291">
        <v>0</v>
      </c>
      <c r="I291" s="292">
        <f t="shared" si="33"/>
        <v>1.6181818181818182</v>
      </c>
      <c r="J291" s="333">
        <v>38</v>
      </c>
      <c r="K291" s="334">
        <v>55.223399999999998</v>
      </c>
      <c r="L291" s="336">
        <f t="shared" si="34"/>
        <v>3.0531732418524871</v>
      </c>
      <c r="M291" s="499">
        <v>0</v>
      </c>
    </row>
    <row r="292" spans="1:13" ht="18" customHeight="1">
      <c r="A292" s="492" t="s">
        <v>487</v>
      </c>
      <c r="B292" s="333">
        <v>70</v>
      </c>
      <c r="C292" s="289">
        <f t="shared" si="32"/>
        <v>122</v>
      </c>
      <c r="D292" s="333">
        <v>63</v>
      </c>
      <c r="E292" s="333">
        <v>59</v>
      </c>
      <c r="F292" s="290">
        <v>0</v>
      </c>
      <c r="G292" s="290">
        <v>0</v>
      </c>
      <c r="H292" s="291">
        <v>0</v>
      </c>
      <c r="I292" s="292">
        <f t="shared" si="33"/>
        <v>1.7428571428571429</v>
      </c>
      <c r="J292" s="333">
        <v>53</v>
      </c>
      <c r="K292" s="334">
        <v>54.809519999999999</v>
      </c>
      <c r="L292" s="336">
        <f t="shared" si="34"/>
        <v>4.1852487135506005</v>
      </c>
      <c r="M292" s="499">
        <v>0</v>
      </c>
    </row>
    <row r="293" spans="1:13" ht="18" customHeight="1">
      <c r="A293" s="492" t="s">
        <v>488</v>
      </c>
      <c r="B293" s="333">
        <v>120</v>
      </c>
      <c r="C293" s="289">
        <f t="shared" si="32"/>
        <v>201</v>
      </c>
      <c r="D293" s="333">
        <v>111</v>
      </c>
      <c r="E293" s="333">
        <v>90</v>
      </c>
      <c r="F293" s="290">
        <v>0</v>
      </c>
      <c r="G293" s="290">
        <v>0</v>
      </c>
      <c r="H293" s="291">
        <v>0</v>
      </c>
      <c r="I293" s="292">
        <f t="shared" si="33"/>
        <v>1.675</v>
      </c>
      <c r="J293" s="333">
        <v>79</v>
      </c>
      <c r="K293" s="334">
        <v>56.572139999999997</v>
      </c>
      <c r="L293" s="336">
        <f t="shared" si="34"/>
        <v>6.8953687821612357</v>
      </c>
      <c r="M293" s="499">
        <v>0</v>
      </c>
    </row>
    <row r="294" spans="1:13" ht="18" customHeight="1">
      <c r="A294" s="492" t="s">
        <v>489</v>
      </c>
      <c r="B294" s="333">
        <v>62</v>
      </c>
      <c r="C294" s="289">
        <f t="shared" si="32"/>
        <v>101</v>
      </c>
      <c r="D294" s="333">
        <v>53</v>
      </c>
      <c r="E294" s="333">
        <v>48</v>
      </c>
      <c r="F294" s="290">
        <v>0</v>
      </c>
      <c r="G294" s="290">
        <v>0</v>
      </c>
      <c r="H294" s="291">
        <v>0</v>
      </c>
      <c r="I294" s="292">
        <f t="shared" si="33"/>
        <v>1.6290322580645162</v>
      </c>
      <c r="J294" s="333">
        <v>54</v>
      </c>
      <c r="K294" s="334">
        <v>60.057139999999997</v>
      </c>
      <c r="L294" s="336">
        <f t="shared" si="34"/>
        <v>3.4648370497427101</v>
      </c>
      <c r="M294" s="499">
        <v>0</v>
      </c>
    </row>
    <row r="295" spans="1:13" ht="18" customHeight="1">
      <c r="A295" s="492" t="s">
        <v>490</v>
      </c>
      <c r="B295" s="333">
        <v>62</v>
      </c>
      <c r="C295" s="289">
        <f t="shared" si="32"/>
        <v>84</v>
      </c>
      <c r="D295" s="333">
        <v>48</v>
      </c>
      <c r="E295" s="333">
        <v>36</v>
      </c>
      <c r="F295" s="290">
        <v>0</v>
      </c>
      <c r="G295" s="290">
        <v>0</v>
      </c>
      <c r="H295" s="291">
        <v>0</v>
      </c>
      <c r="I295" s="292">
        <f t="shared" si="33"/>
        <v>1.3548387096774193</v>
      </c>
      <c r="J295" s="333">
        <v>50</v>
      </c>
      <c r="K295" s="334">
        <v>64.305880000000002</v>
      </c>
      <c r="L295" s="336">
        <f t="shared" si="34"/>
        <v>2.8816466552315609</v>
      </c>
      <c r="M295" s="499">
        <v>0</v>
      </c>
    </row>
    <row r="296" spans="1:13" s="326" customFormat="1" ht="18" customHeight="1">
      <c r="A296" s="492" t="s">
        <v>491</v>
      </c>
      <c r="B296" s="333">
        <v>34</v>
      </c>
      <c r="C296" s="289">
        <f t="shared" si="32"/>
        <v>53</v>
      </c>
      <c r="D296" s="333">
        <v>31</v>
      </c>
      <c r="E296" s="333">
        <v>22</v>
      </c>
      <c r="F296" s="290">
        <v>0</v>
      </c>
      <c r="G296" s="290">
        <v>0</v>
      </c>
      <c r="H296" s="291">
        <v>0</v>
      </c>
      <c r="I296" s="292">
        <f t="shared" si="33"/>
        <v>1.5588235294117647</v>
      </c>
      <c r="J296" s="333">
        <v>23</v>
      </c>
      <c r="K296" s="334">
        <v>55.673470000000002</v>
      </c>
      <c r="L296" s="336">
        <f t="shared" si="34"/>
        <v>1.8181818181818183</v>
      </c>
      <c r="M296" s="499">
        <v>0</v>
      </c>
    </row>
    <row r="297" spans="1:13" ht="18" customHeight="1">
      <c r="A297" s="492" t="s">
        <v>492</v>
      </c>
      <c r="B297" s="333">
        <v>43</v>
      </c>
      <c r="C297" s="289">
        <f t="shared" si="32"/>
        <v>63</v>
      </c>
      <c r="D297" s="333">
        <v>33</v>
      </c>
      <c r="E297" s="333">
        <v>30</v>
      </c>
      <c r="F297" s="290">
        <v>0</v>
      </c>
      <c r="G297" s="290">
        <v>0</v>
      </c>
      <c r="H297" s="291">
        <v>0</v>
      </c>
      <c r="I297" s="292">
        <f t="shared" si="33"/>
        <v>1.4651162790697674</v>
      </c>
      <c r="J297" s="333">
        <v>40</v>
      </c>
      <c r="K297" s="334">
        <v>64.739130000000003</v>
      </c>
      <c r="L297" s="336">
        <f t="shared" si="34"/>
        <v>2.1612349914236706</v>
      </c>
      <c r="M297" s="499">
        <v>0</v>
      </c>
    </row>
    <row r="298" spans="1:13" ht="18" customHeight="1">
      <c r="A298" s="492" t="s">
        <v>493</v>
      </c>
      <c r="B298" s="333">
        <v>41</v>
      </c>
      <c r="C298" s="289">
        <f t="shared" si="32"/>
        <v>63</v>
      </c>
      <c r="D298" s="333">
        <v>36</v>
      </c>
      <c r="E298" s="333">
        <v>27</v>
      </c>
      <c r="F298" s="290">
        <v>0</v>
      </c>
      <c r="G298" s="290">
        <v>0</v>
      </c>
      <c r="H298" s="291">
        <v>0</v>
      </c>
      <c r="I298" s="292">
        <f t="shared" si="33"/>
        <v>1.5365853658536586</v>
      </c>
      <c r="J298" s="333">
        <v>30</v>
      </c>
      <c r="K298" s="334">
        <v>60.803280000000001</v>
      </c>
      <c r="L298" s="336">
        <f t="shared" si="34"/>
        <v>2.1612349914236706</v>
      </c>
      <c r="M298" s="499">
        <v>0</v>
      </c>
    </row>
    <row r="299" spans="1:13" ht="18" customHeight="1">
      <c r="A299" s="492" t="s">
        <v>494</v>
      </c>
      <c r="B299" s="333">
        <v>11</v>
      </c>
      <c r="C299" s="289">
        <f t="shared" si="32"/>
        <v>15</v>
      </c>
      <c r="D299" s="333">
        <v>10</v>
      </c>
      <c r="E299" s="333">
        <v>5</v>
      </c>
      <c r="F299" s="290">
        <v>0</v>
      </c>
      <c r="G299" s="290">
        <v>0</v>
      </c>
      <c r="H299" s="291">
        <v>0</v>
      </c>
      <c r="I299" s="292">
        <f t="shared" si="33"/>
        <v>1.3636363636363635</v>
      </c>
      <c r="J299" s="333">
        <v>9</v>
      </c>
      <c r="K299" s="334">
        <v>53.842109999999998</v>
      </c>
      <c r="L299" s="336">
        <f t="shared" si="34"/>
        <v>0.51457975986277871</v>
      </c>
      <c r="M299" s="499">
        <v>0</v>
      </c>
    </row>
    <row r="300" spans="1:13" ht="18" customHeight="1">
      <c r="A300" s="489" t="s">
        <v>495</v>
      </c>
      <c r="B300" s="16">
        <f>SUM(B301:B331)</f>
        <v>1819</v>
      </c>
      <c r="C300" s="17">
        <f>D300+E300</f>
        <v>3120</v>
      </c>
      <c r="D300" s="17">
        <f>SUBTOTAL(9,D301:D331)</f>
        <v>1636</v>
      </c>
      <c r="E300" s="17">
        <f>SUBTOTAL(9,E301:E331)</f>
        <v>1484</v>
      </c>
      <c r="F300" s="17">
        <f>SUM(G300:H300)</f>
        <v>0</v>
      </c>
      <c r="G300" s="17">
        <v>0</v>
      </c>
      <c r="H300" s="500">
        <v>0</v>
      </c>
      <c r="I300" s="518">
        <f t="shared" ref="I300:I348" si="35">C300/B300</f>
        <v>1.7152281473336999</v>
      </c>
      <c r="J300" s="519">
        <f>SUBTOTAL(9,J301:J331)</f>
        <v>1281</v>
      </c>
      <c r="K300" s="520">
        <f>AVERAGE(K301:K331)</f>
        <v>58.745483870967753</v>
      </c>
      <c r="L300" s="520">
        <f>C300/M300</f>
        <v>52.034689793195462</v>
      </c>
      <c r="M300" s="662">
        <v>59.96</v>
      </c>
    </row>
    <row r="301" spans="1:13" ht="18" customHeight="1">
      <c r="A301" s="492" t="s">
        <v>496</v>
      </c>
      <c r="B301" s="337">
        <v>44</v>
      </c>
      <c r="C301" s="290">
        <v>81</v>
      </c>
      <c r="D301" s="337">
        <v>45</v>
      </c>
      <c r="E301" s="337">
        <v>36</v>
      </c>
      <c r="F301" s="290">
        <v>0</v>
      </c>
      <c r="G301" s="290">
        <v>0</v>
      </c>
      <c r="H301" s="291">
        <v>0</v>
      </c>
      <c r="I301" s="292">
        <f t="shared" si="35"/>
        <v>1.8409090909090908</v>
      </c>
      <c r="J301" s="337">
        <v>34</v>
      </c>
      <c r="K301" s="334">
        <v>56.73</v>
      </c>
      <c r="L301" s="498">
        <f>C301/$M$300</f>
        <v>1.3509006004002668</v>
      </c>
      <c r="M301" s="499">
        <v>0</v>
      </c>
    </row>
    <row r="302" spans="1:13" ht="18" customHeight="1">
      <c r="A302" s="492" t="s">
        <v>497</v>
      </c>
      <c r="B302" s="337">
        <v>46</v>
      </c>
      <c r="C302" s="290">
        <v>73</v>
      </c>
      <c r="D302" s="337">
        <v>42</v>
      </c>
      <c r="E302" s="337">
        <v>31</v>
      </c>
      <c r="F302" s="290">
        <v>0</v>
      </c>
      <c r="G302" s="290">
        <v>0</v>
      </c>
      <c r="H302" s="291">
        <v>0</v>
      </c>
      <c r="I302" s="292">
        <f t="shared" si="35"/>
        <v>1.5869565217391304</v>
      </c>
      <c r="J302" s="337">
        <v>35</v>
      </c>
      <c r="K302" s="334">
        <v>61.08</v>
      </c>
      <c r="L302" s="498">
        <f t="shared" ref="L302:L331" si="36">C302/$M$300</f>
        <v>1.2174783188792528</v>
      </c>
      <c r="M302" s="499">
        <v>0</v>
      </c>
    </row>
    <row r="303" spans="1:13" ht="18" customHeight="1">
      <c r="A303" s="492" t="s">
        <v>498</v>
      </c>
      <c r="B303" s="337">
        <v>66</v>
      </c>
      <c r="C303" s="290">
        <v>124</v>
      </c>
      <c r="D303" s="337">
        <v>66</v>
      </c>
      <c r="E303" s="337">
        <v>58</v>
      </c>
      <c r="F303" s="290">
        <v>0</v>
      </c>
      <c r="G303" s="290">
        <v>0</v>
      </c>
      <c r="H303" s="291">
        <v>0</v>
      </c>
      <c r="I303" s="292">
        <f t="shared" si="35"/>
        <v>1.8787878787878789</v>
      </c>
      <c r="J303" s="337">
        <v>50</v>
      </c>
      <c r="K303" s="334">
        <v>58.71</v>
      </c>
      <c r="L303" s="498">
        <f t="shared" si="36"/>
        <v>2.0680453635757172</v>
      </c>
      <c r="M303" s="499">
        <v>0</v>
      </c>
    </row>
    <row r="304" spans="1:13" ht="18" customHeight="1">
      <c r="A304" s="492" t="s">
        <v>499</v>
      </c>
      <c r="B304" s="337">
        <v>105</v>
      </c>
      <c r="C304" s="290">
        <v>179</v>
      </c>
      <c r="D304" s="337">
        <v>89</v>
      </c>
      <c r="E304" s="337">
        <v>90</v>
      </c>
      <c r="F304" s="290">
        <v>0</v>
      </c>
      <c r="G304" s="290">
        <v>0</v>
      </c>
      <c r="H304" s="291">
        <v>0</v>
      </c>
      <c r="I304" s="292">
        <f t="shared" si="35"/>
        <v>1.7047619047619047</v>
      </c>
      <c r="J304" s="337">
        <v>89</v>
      </c>
      <c r="K304" s="334">
        <v>60.99</v>
      </c>
      <c r="L304" s="498">
        <f t="shared" si="36"/>
        <v>2.9853235490326884</v>
      </c>
      <c r="M304" s="499">
        <v>0</v>
      </c>
    </row>
    <row r="305" spans="1:13" ht="18" customHeight="1">
      <c r="A305" s="492" t="s">
        <v>500</v>
      </c>
      <c r="B305" s="337">
        <v>40</v>
      </c>
      <c r="C305" s="290">
        <v>68</v>
      </c>
      <c r="D305" s="337">
        <v>38</v>
      </c>
      <c r="E305" s="337">
        <v>30</v>
      </c>
      <c r="F305" s="290">
        <v>0</v>
      </c>
      <c r="G305" s="290">
        <v>0</v>
      </c>
      <c r="H305" s="291">
        <v>0</v>
      </c>
      <c r="I305" s="292">
        <f t="shared" si="35"/>
        <v>1.7</v>
      </c>
      <c r="J305" s="337">
        <v>21</v>
      </c>
      <c r="K305" s="334">
        <v>56.71</v>
      </c>
      <c r="L305" s="498">
        <f t="shared" si="36"/>
        <v>1.1340893929286191</v>
      </c>
      <c r="M305" s="499">
        <v>0</v>
      </c>
    </row>
    <row r="306" spans="1:13" ht="18" customHeight="1">
      <c r="A306" s="492" t="s">
        <v>501</v>
      </c>
      <c r="B306" s="337">
        <v>102</v>
      </c>
      <c r="C306" s="290">
        <v>175</v>
      </c>
      <c r="D306" s="337">
        <v>98</v>
      </c>
      <c r="E306" s="337">
        <v>77</v>
      </c>
      <c r="F306" s="290">
        <v>0</v>
      </c>
      <c r="G306" s="290">
        <v>0</v>
      </c>
      <c r="H306" s="291">
        <v>0</v>
      </c>
      <c r="I306" s="292">
        <f t="shared" si="35"/>
        <v>1.7156862745098038</v>
      </c>
      <c r="J306" s="337">
        <v>68</v>
      </c>
      <c r="K306" s="334">
        <v>55.16</v>
      </c>
      <c r="L306" s="498">
        <f t="shared" si="36"/>
        <v>2.9186124082721814</v>
      </c>
      <c r="M306" s="499">
        <v>0</v>
      </c>
    </row>
    <row r="307" spans="1:13" ht="18" customHeight="1">
      <c r="A307" s="492" t="s">
        <v>502</v>
      </c>
      <c r="B307" s="337">
        <v>61</v>
      </c>
      <c r="C307" s="290">
        <v>115</v>
      </c>
      <c r="D307" s="337">
        <v>59</v>
      </c>
      <c r="E307" s="337">
        <v>56</v>
      </c>
      <c r="F307" s="290">
        <v>0</v>
      </c>
      <c r="G307" s="290">
        <v>0</v>
      </c>
      <c r="H307" s="291">
        <v>0</v>
      </c>
      <c r="I307" s="292">
        <f t="shared" si="35"/>
        <v>1.8852459016393444</v>
      </c>
      <c r="J307" s="337">
        <v>42</v>
      </c>
      <c r="K307" s="334">
        <v>55.05</v>
      </c>
      <c r="L307" s="498">
        <f t="shared" si="36"/>
        <v>1.9179452968645763</v>
      </c>
      <c r="M307" s="499">
        <v>0</v>
      </c>
    </row>
    <row r="308" spans="1:13" ht="18" customHeight="1">
      <c r="A308" s="492" t="s">
        <v>503</v>
      </c>
      <c r="B308" s="337">
        <v>65</v>
      </c>
      <c r="C308" s="290">
        <v>98</v>
      </c>
      <c r="D308" s="337">
        <v>49</v>
      </c>
      <c r="E308" s="337">
        <v>49</v>
      </c>
      <c r="F308" s="290">
        <v>0</v>
      </c>
      <c r="G308" s="290">
        <v>0</v>
      </c>
      <c r="H308" s="291">
        <v>0</v>
      </c>
      <c r="I308" s="292">
        <f t="shared" si="35"/>
        <v>1.5076923076923077</v>
      </c>
      <c r="J308" s="337">
        <v>45</v>
      </c>
      <c r="K308" s="334">
        <v>58.93</v>
      </c>
      <c r="L308" s="498">
        <f t="shared" si="36"/>
        <v>1.6344229486324215</v>
      </c>
      <c r="M308" s="499">
        <v>0</v>
      </c>
    </row>
    <row r="309" spans="1:13" ht="18" customHeight="1">
      <c r="A309" s="492" t="s">
        <v>504</v>
      </c>
      <c r="B309" s="337">
        <v>61</v>
      </c>
      <c r="C309" s="290">
        <v>95</v>
      </c>
      <c r="D309" s="337">
        <v>43</v>
      </c>
      <c r="E309" s="337">
        <v>52</v>
      </c>
      <c r="F309" s="290">
        <v>0</v>
      </c>
      <c r="G309" s="290">
        <v>0</v>
      </c>
      <c r="H309" s="291">
        <v>0</v>
      </c>
      <c r="I309" s="292">
        <f t="shared" si="35"/>
        <v>1.5573770491803278</v>
      </c>
      <c r="J309" s="337">
        <v>46</v>
      </c>
      <c r="K309" s="334">
        <v>59.84</v>
      </c>
      <c r="L309" s="498">
        <f t="shared" si="36"/>
        <v>1.5843895930620413</v>
      </c>
      <c r="M309" s="499">
        <v>0</v>
      </c>
    </row>
    <row r="310" spans="1:13" ht="18" customHeight="1">
      <c r="A310" s="492" t="s">
        <v>505</v>
      </c>
      <c r="B310" s="337">
        <v>74</v>
      </c>
      <c r="C310" s="290">
        <v>125</v>
      </c>
      <c r="D310" s="337">
        <v>67</v>
      </c>
      <c r="E310" s="337">
        <v>58</v>
      </c>
      <c r="F310" s="290">
        <v>0</v>
      </c>
      <c r="G310" s="290">
        <v>0</v>
      </c>
      <c r="H310" s="291">
        <v>0</v>
      </c>
      <c r="I310" s="292">
        <f t="shared" si="35"/>
        <v>1.6891891891891893</v>
      </c>
      <c r="J310" s="337">
        <v>55</v>
      </c>
      <c r="K310" s="334">
        <v>58.19</v>
      </c>
      <c r="L310" s="498">
        <f t="shared" si="36"/>
        <v>2.084723148765844</v>
      </c>
      <c r="M310" s="499">
        <v>0</v>
      </c>
    </row>
    <row r="311" spans="1:13" ht="18" customHeight="1">
      <c r="A311" s="492" t="s">
        <v>506</v>
      </c>
      <c r="B311" s="337">
        <v>40</v>
      </c>
      <c r="C311" s="290">
        <v>58</v>
      </c>
      <c r="D311" s="337">
        <v>29</v>
      </c>
      <c r="E311" s="337">
        <v>29</v>
      </c>
      <c r="F311" s="290">
        <v>0</v>
      </c>
      <c r="G311" s="290">
        <v>0</v>
      </c>
      <c r="H311" s="291">
        <v>0</v>
      </c>
      <c r="I311" s="292">
        <f t="shared" si="35"/>
        <v>1.45</v>
      </c>
      <c r="J311" s="337">
        <v>27</v>
      </c>
      <c r="K311" s="334">
        <v>63.44</v>
      </c>
      <c r="L311" s="498">
        <f t="shared" si="36"/>
        <v>0.96731154102735151</v>
      </c>
      <c r="M311" s="499">
        <v>0</v>
      </c>
    </row>
    <row r="312" spans="1:13" ht="18" customHeight="1">
      <c r="A312" s="492" t="s">
        <v>507</v>
      </c>
      <c r="B312" s="337">
        <v>63</v>
      </c>
      <c r="C312" s="290">
        <v>120</v>
      </c>
      <c r="D312" s="337">
        <v>62</v>
      </c>
      <c r="E312" s="337">
        <v>58</v>
      </c>
      <c r="F312" s="290">
        <v>0</v>
      </c>
      <c r="G312" s="290">
        <v>0</v>
      </c>
      <c r="H312" s="291">
        <v>0</v>
      </c>
      <c r="I312" s="292">
        <f t="shared" si="35"/>
        <v>1.9047619047619047</v>
      </c>
      <c r="J312" s="337">
        <v>43</v>
      </c>
      <c r="K312" s="334">
        <v>55.28</v>
      </c>
      <c r="L312" s="498">
        <f t="shared" si="36"/>
        <v>2.0013342228152102</v>
      </c>
      <c r="M312" s="499">
        <v>0</v>
      </c>
    </row>
    <row r="313" spans="1:13" ht="18" customHeight="1">
      <c r="A313" s="492" t="s">
        <v>508</v>
      </c>
      <c r="B313" s="337">
        <v>66</v>
      </c>
      <c r="C313" s="290">
        <v>139</v>
      </c>
      <c r="D313" s="337">
        <v>78</v>
      </c>
      <c r="E313" s="337">
        <v>61</v>
      </c>
      <c r="F313" s="290">
        <v>0</v>
      </c>
      <c r="G313" s="290">
        <v>0</v>
      </c>
      <c r="H313" s="291">
        <v>0</v>
      </c>
      <c r="I313" s="292">
        <f t="shared" si="35"/>
        <v>2.106060606060606</v>
      </c>
      <c r="J313" s="337">
        <v>36</v>
      </c>
      <c r="K313" s="334">
        <v>45.18</v>
      </c>
      <c r="L313" s="498">
        <f t="shared" si="36"/>
        <v>2.3182121414276184</v>
      </c>
      <c r="M313" s="499">
        <v>0</v>
      </c>
    </row>
    <row r="314" spans="1:13" ht="18" customHeight="1">
      <c r="A314" s="492" t="s">
        <v>509</v>
      </c>
      <c r="B314" s="337">
        <v>26</v>
      </c>
      <c r="C314" s="290">
        <v>46</v>
      </c>
      <c r="D314" s="337">
        <v>24</v>
      </c>
      <c r="E314" s="337">
        <v>22</v>
      </c>
      <c r="F314" s="290">
        <v>0</v>
      </c>
      <c r="G314" s="290">
        <v>0</v>
      </c>
      <c r="H314" s="291">
        <v>0</v>
      </c>
      <c r="I314" s="292">
        <f t="shared" si="35"/>
        <v>1.7692307692307692</v>
      </c>
      <c r="J314" s="337">
        <v>25</v>
      </c>
      <c r="K314" s="334">
        <v>66.2</v>
      </c>
      <c r="L314" s="498">
        <f t="shared" si="36"/>
        <v>0.76717811874583053</v>
      </c>
      <c r="M314" s="499">
        <v>0</v>
      </c>
    </row>
    <row r="315" spans="1:13" ht="18" customHeight="1">
      <c r="A315" s="492" t="s">
        <v>510</v>
      </c>
      <c r="B315" s="337">
        <v>39</v>
      </c>
      <c r="C315" s="290">
        <v>58</v>
      </c>
      <c r="D315" s="337">
        <v>28</v>
      </c>
      <c r="E315" s="337">
        <v>30</v>
      </c>
      <c r="F315" s="290">
        <v>0</v>
      </c>
      <c r="G315" s="290">
        <v>0</v>
      </c>
      <c r="H315" s="291">
        <v>0</v>
      </c>
      <c r="I315" s="292">
        <f t="shared" si="35"/>
        <v>1.4871794871794872</v>
      </c>
      <c r="J315" s="337">
        <v>26</v>
      </c>
      <c r="K315" s="334">
        <v>58.64</v>
      </c>
      <c r="L315" s="498">
        <f t="shared" si="36"/>
        <v>0.96731154102735151</v>
      </c>
      <c r="M315" s="499">
        <v>0</v>
      </c>
    </row>
    <row r="316" spans="1:13" ht="18" customHeight="1">
      <c r="A316" s="492" t="s">
        <v>511</v>
      </c>
      <c r="B316" s="337">
        <v>21</v>
      </c>
      <c r="C316" s="290">
        <v>26</v>
      </c>
      <c r="D316" s="337">
        <v>14</v>
      </c>
      <c r="E316" s="337">
        <v>12</v>
      </c>
      <c r="F316" s="290">
        <v>0</v>
      </c>
      <c r="G316" s="290">
        <v>0</v>
      </c>
      <c r="H316" s="291">
        <v>0</v>
      </c>
      <c r="I316" s="292">
        <f t="shared" si="35"/>
        <v>1.2380952380952381</v>
      </c>
      <c r="J316" s="337">
        <v>15</v>
      </c>
      <c r="K316" s="334">
        <v>65.930000000000007</v>
      </c>
      <c r="L316" s="498">
        <f t="shared" si="36"/>
        <v>0.43362241494329551</v>
      </c>
      <c r="M316" s="499">
        <v>0</v>
      </c>
    </row>
    <row r="317" spans="1:13" ht="18" customHeight="1">
      <c r="A317" s="492" t="s">
        <v>512</v>
      </c>
      <c r="B317" s="337">
        <v>64</v>
      </c>
      <c r="C317" s="290">
        <v>110</v>
      </c>
      <c r="D317" s="337">
        <v>63</v>
      </c>
      <c r="E317" s="337">
        <v>47</v>
      </c>
      <c r="F317" s="290">
        <v>0</v>
      </c>
      <c r="G317" s="290">
        <v>0</v>
      </c>
      <c r="H317" s="291">
        <v>0</v>
      </c>
      <c r="I317" s="292">
        <f t="shared" si="35"/>
        <v>1.71875</v>
      </c>
      <c r="J317" s="337">
        <v>51</v>
      </c>
      <c r="K317" s="334">
        <v>59.69</v>
      </c>
      <c r="L317" s="498">
        <f t="shared" si="36"/>
        <v>1.8345563709139425</v>
      </c>
      <c r="M317" s="499">
        <v>0</v>
      </c>
    </row>
    <row r="318" spans="1:13" ht="18" customHeight="1">
      <c r="A318" s="492" t="s">
        <v>513</v>
      </c>
      <c r="B318" s="337">
        <v>49</v>
      </c>
      <c r="C318" s="290">
        <v>85</v>
      </c>
      <c r="D318" s="337">
        <v>44</v>
      </c>
      <c r="E318" s="337">
        <v>41</v>
      </c>
      <c r="F318" s="290">
        <v>0</v>
      </c>
      <c r="G318" s="290">
        <v>0</v>
      </c>
      <c r="H318" s="291">
        <v>0</v>
      </c>
      <c r="I318" s="292">
        <f t="shared" si="35"/>
        <v>1.7346938775510203</v>
      </c>
      <c r="J318" s="337">
        <v>40</v>
      </c>
      <c r="K318" s="334">
        <v>58.55</v>
      </c>
      <c r="L318" s="498">
        <f t="shared" si="36"/>
        <v>1.4176117411607738</v>
      </c>
      <c r="M318" s="499">
        <v>0</v>
      </c>
    </row>
    <row r="319" spans="1:13" ht="18" customHeight="1">
      <c r="A319" s="492" t="s">
        <v>514</v>
      </c>
      <c r="B319" s="337">
        <v>51</v>
      </c>
      <c r="C319" s="290">
        <v>103</v>
      </c>
      <c r="D319" s="337">
        <v>55</v>
      </c>
      <c r="E319" s="337">
        <v>48</v>
      </c>
      <c r="F319" s="290">
        <v>0</v>
      </c>
      <c r="G319" s="290">
        <v>0</v>
      </c>
      <c r="H319" s="291">
        <v>0</v>
      </c>
      <c r="I319" s="292">
        <f t="shared" si="35"/>
        <v>2.0196078431372548</v>
      </c>
      <c r="J319" s="337">
        <v>27</v>
      </c>
      <c r="K319" s="334">
        <v>49.75</v>
      </c>
      <c r="L319" s="498">
        <f t="shared" si="36"/>
        <v>1.7178118745830553</v>
      </c>
      <c r="M319" s="499">
        <v>0</v>
      </c>
    </row>
    <row r="320" spans="1:13" ht="18" customHeight="1">
      <c r="A320" s="492" t="s">
        <v>515</v>
      </c>
      <c r="B320" s="337">
        <v>44</v>
      </c>
      <c r="C320" s="290">
        <v>77</v>
      </c>
      <c r="D320" s="337">
        <v>35</v>
      </c>
      <c r="E320" s="337">
        <v>42</v>
      </c>
      <c r="F320" s="290">
        <v>0</v>
      </c>
      <c r="G320" s="290">
        <v>0</v>
      </c>
      <c r="H320" s="291">
        <v>0</v>
      </c>
      <c r="I320" s="292">
        <f t="shared" si="35"/>
        <v>1.75</v>
      </c>
      <c r="J320" s="337">
        <v>33</v>
      </c>
      <c r="K320" s="334">
        <v>59.39</v>
      </c>
      <c r="L320" s="498">
        <f t="shared" si="36"/>
        <v>1.2841894596397598</v>
      </c>
      <c r="M320" s="499">
        <v>0</v>
      </c>
    </row>
    <row r="321" spans="1:13" ht="18" customHeight="1">
      <c r="A321" s="492" t="s">
        <v>397</v>
      </c>
      <c r="B321" s="337">
        <v>21</v>
      </c>
      <c r="C321" s="290">
        <v>37</v>
      </c>
      <c r="D321" s="337">
        <v>16</v>
      </c>
      <c r="E321" s="337">
        <v>21</v>
      </c>
      <c r="F321" s="290">
        <v>0</v>
      </c>
      <c r="G321" s="290">
        <v>0</v>
      </c>
      <c r="H321" s="291">
        <v>0</v>
      </c>
      <c r="I321" s="292">
        <f t="shared" si="35"/>
        <v>1.7619047619047619</v>
      </c>
      <c r="J321" s="337">
        <v>24</v>
      </c>
      <c r="K321" s="334">
        <v>67.680000000000007</v>
      </c>
      <c r="L321" s="498">
        <f t="shared" si="36"/>
        <v>0.61707805203468979</v>
      </c>
      <c r="M321" s="499">
        <v>0</v>
      </c>
    </row>
    <row r="322" spans="1:13" ht="18" customHeight="1">
      <c r="A322" s="492" t="s">
        <v>516</v>
      </c>
      <c r="B322" s="337">
        <v>53</v>
      </c>
      <c r="C322" s="290">
        <v>84</v>
      </c>
      <c r="D322" s="337">
        <v>42</v>
      </c>
      <c r="E322" s="337">
        <v>42</v>
      </c>
      <c r="F322" s="290">
        <v>0</v>
      </c>
      <c r="G322" s="290">
        <v>0</v>
      </c>
      <c r="H322" s="291">
        <v>0</v>
      </c>
      <c r="I322" s="292">
        <f t="shared" si="35"/>
        <v>1.5849056603773586</v>
      </c>
      <c r="J322" s="337">
        <v>37</v>
      </c>
      <c r="K322" s="334">
        <v>59.54</v>
      </c>
      <c r="L322" s="498">
        <f t="shared" si="36"/>
        <v>1.4009339559706471</v>
      </c>
      <c r="M322" s="499">
        <v>0</v>
      </c>
    </row>
    <row r="323" spans="1:13" ht="18" customHeight="1">
      <c r="A323" s="492" t="s">
        <v>517</v>
      </c>
      <c r="B323" s="337">
        <v>52</v>
      </c>
      <c r="C323" s="290">
        <v>97</v>
      </c>
      <c r="D323" s="337">
        <v>46</v>
      </c>
      <c r="E323" s="337">
        <v>51</v>
      </c>
      <c r="F323" s="290">
        <v>0</v>
      </c>
      <c r="G323" s="290">
        <v>0</v>
      </c>
      <c r="H323" s="291">
        <v>0</v>
      </c>
      <c r="I323" s="292">
        <f t="shared" si="35"/>
        <v>1.8653846153846154</v>
      </c>
      <c r="J323" s="337">
        <v>54</v>
      </c>
      <c r="K323" s="334">
        <v>62.36</v>
      </c>
      <c r="L323" s="498">
        <f t="shared" si="36"/>
        <v>1.6177451634422948</v>
      </c>
      <c r="M323" s="499">
        <v>0</v>
      </c>
    </row>
    <row r="324" spans="1:13" ht="18" customHeight="1">
      <c r="A324" s="492" t="s">
        <v>518</v>
      </c>
      <c r="B324" s="337">
        <v>30</v>
      </c>
      <c r="C324" s="290">
        <v>42</v>
      </c>
      <c r="D324" s="337">
        <v>24</v>
      </c>
      <c r="E324" s="337">
        <v>18</v>
      </c>
      <c r="F324" s="290">
        <v>0</v>
      </c>
      <c r="G324" s="290">
        <v>0</v>
      </c>
      <c r="H324" s="291">
        <v>0</v>
      </c>
      <c r="I324" s="292">
        <f t="shared" si="35"/>
        <v>1.4</v>
      </c>
      <c r="J324" s="337">
        <v>29</v>
      </c>
      <c r="K324" s="334">
        <v>67.14</v>
      </c>
      <c r="L324" s="498">
        <f t="shared" si="36"/>
        <v>0.70046697798532354</v>
      </c>
      <c r="M324" s="499">
        <v>0</v>
      </c>
    </row>
    <row r="325" spans="1:13" ht="18" customHeight="1">
      <c r="A325" s="492" t="s">
        <v>519</v>
      </c>
      <c r="B325" s="337">
        <v>30</v>
      </c>
      <c r="C325" s="290">
        <v>50</v>
      </c>
      <c r="D325" s="337">
        <v>28</v>
      </c>
      <c r="E325" s="337">
        <v>22</v>
      </c>
      <c r="F325" s="290">
        <v>0</v>
      </c>
      <c r="G325" s="290">
        <v>0</v>
      </c>
      <c r="H325" s="291">
        <v>0</v>
      </c>
      <c r="I325" s="292">
        <f t="shared" si="35"/>
        <v>1.6666666666666667</v>
      </c>
      <c r="J325" s="337">
        <v>19</v>
      </c>
      <c r="K325" s="334">
        <v>57.14</v>
      </c>
      <c r="L325" s="498">
        <f t="shared" si="36"/>
        <v>0.83388925950633752</v>
      </c>
      <c r="M325" s="499">
        <v>0</v>
      </c>
    </row>
    <row r="326" spans="1:13" ht="18" customHeight="1">
      <c r="A326" s="492" t="s">
        <v>520</v>
      </c>
      <c r="B326" s="337">
        <v>45</v>
      </c>
      <c r="C326" s="290">
        <v>72</v>
      </c>
      <c r="D326" s="337">
        <v>45</v>
      </c>
      <c r="E326" s="337">
        <v>27</v>
      </c>
      <c r="F326" s="290">
        <v>0</v>
      </c>
      <c r="G326" s="290">
        <v>0</v>
      </c>
      <c r="H326" s="291">
        <v>0</v>
      </c>
      <c r="I326" s="292">
        <f t="shared" si="35"/>
        <v>1.6</v>
      </c>
      <c r="J326" s="337">
        <v>47</v>
      </c>
      <c r="K326" s="334">
        <v>63.14</v>
      </c>
      <c r="L326" s="498">
        <f t="shared" si="36"/>
        <v>1.2008005336891261</v>
      </c>
      <c r="M326" s="499">
        <v>0</v>
      </c>
    </row>
    <row r="327" spans="1:13" ht="18" customHeight="1">
      <c r="A327" s="492" t="s">
        <v>521</v>
      </c>
      <c r="B327" s="337">
        <v>47</v>
      </c>
      <c r="C327" s="290">
        <v>76</v>
      </c>
      <c r="D327" s="337">
        <v>38</v>
      </c>
      <c r="E327" s="337">
        <v>38</v>
      </c>
      <c r="F327" s="290">
        <v>0</v>
      </c>
      <c r="G327" s="290">
        <v>0</v>
      </c>
      <c r="H327" s="291">
        <v>0</v>
      </c>
      <c r="I327" s="292">
        <f t="shared" si="35"/>
        <v>1.6170212765957446</v>
      </c>
      <c r="J327" s="337">
        <v>43</v>
      </c>
      <c r="K327" s="334">
        <v>62.45</v>
      </c>
      <c r="L327" s="498">
        <f t="shared" si="36"/>
        <v>1.2675116744496331</v>
      </c>
      <c r="M327" s="499">
        <v>0</v>
      </c>
    </row>
    <row r="328" spans="1:13" ht="18" customHeight="1">
      <c r="A328" s="492" t="s">
        <v>522</v>
      </c>
      <c r="B328" s="337">
        <v>28</v>
      </c>
      <c r="C328" s="290">
        <v>52</v>
      </c>
      <c r="D328" s="337">
        <v>28</v>
      </c>
      <c r="E328" s="337">
        <v>24</v>
      </c>
      <c r="F328" s="290">
        <v>0</v>
      </c>
      <c r="G328" s="290">
        <v>0</v>
      </c>
      <c r="H328" s="291">
        <v>0</v>
      </c>
      <c r="I328" s="292">
        <f t="shared" si="35"/>
        <v>1.8571428571428572</v>
      </c>
      <c r="J328" s="337">
        <v>20</v>
      </c>
      <c r="K328" s="334">
        <v>48.92</v>
      </c>
      <c r="L328" s="498">
        <f t="shared" si="36"/>
        <v>0.86724482988659102</v>
      </c>
      <c r="M328" s="499">
        <v>0</v>
      </c>
    </row>
    <row r="329" spans="1:13" ht="18" customHeight="1">
      <c r="A329" s="492" t="s">
        <v>523</v>
      </c>
      <c r="B329" s="337">
        <v>299</v>
      </c>
      <c r="C329" s="290">
        <v>501</v>
      </c>
      <c r="D329" s="337">
        <v>258</v>
      </c>
      <c r="E329" s="337">
        <v>243</v>
      </c>
      <c r="F329" s="290">
        <v>0</v>
      </c>
      <c r="G329" s="290">
        <v>0</v>
      </c>
      <c r="H329" s="291">
        <v>0</v>
      </c>
      <c r="I329" s="292">
        <f t="shared" si="35"/>
        <v>1.6755852842809364</v>
      </c>
      <c r="J329" s="337">
        <v>128</v>
      </c>
      <c r="K329" s="334">
        <v>49.62</v>
      </c>
      <c r="L329" s="498">
        <f t="shared" si="36"/>
        <v>8.3555703802535017</v>
      </c>
      <c r="M329" s="499">
        <v>0</v>
      </c>
    </row>
    <row r="330" spans="1:13" ht="18" customHeight="1">
      <c r="A330" s="492" t="s">
        <v>524</v>
      </c>
      <c r="B330" s="337">
        <v>32</v>
      </c>
      <c r="C330" s="290">
        <v>53</v>
      </c>
      <c r="D330" s="337">
        <v>31</v>
      </c>
      <c r="E330" s="337">
        <v>22</v>
      </c>
      <c r="F330" s="290">
        <v>0</v>
      </c>
      <c r="G330" s="290">
        <v>0</v>
      </c>
      <c r="H330" s="291">
        <v>0</v>
      </c>
      <c r="I330" s="292">
        <f t="shared" si="35"/>
        <v>1.65625</v>
      </c>
      <c r="J330" s="337">
        <v>25</v>
      </c>
      <c r="K330" s="334">
        <v>60.83</v>
      </c>
      <c r="L330" s="498">
        <f t="shared" si="36"/>
        <v>0.88392261507671777</v>
      </c>
      <c r="M330" s="499">
        <v>0</v>
      </c>
    </row>
    <row r="331" spans="1:13" ht="18" customHeight="1">
      <c r="A331" s="492" t="s">
        <v>525</v>
      </c>
      <c r="B331" s="337">
        <v>55</v>
      </c>
      <c r="C331" s="290">
        <v>101</v>
      </c>
      <c r="D331" s="337">
        <v>52</v>
      </c>
      <c r="E331" s="337">
        <v>49</v>
      </c>
      <c r="F331" s="290">
        <v>0</v>
      </c>
      <c r="G331" s="290">
        <v>0</v>
      </c>
      <c r="H331" s="291">
        <v>0</v>
      </c>
      <c r="I331" s="292">
        <f t="shared" si="35"/>
        <v>1.8363636363636364</v>
      </c>
      <c r="J331" s="337">
        <v>47</v>
      </c>
      <c r="K331" s="334">
        <v>58.85</v>
      </c>
      <c r="L331" s="498">
        <f t="shared" si="36"/>
        <v>1.6844563042028018</v>
      </c>
      <c r="M331" s="499">
        <v>0</v>
      </c>
    </row>
    <row r="332" spans="1:13" ht="18" customHeight="1">
      <c r="A332" s="489" t="s">
        <v>526</v>
      </c>
      <c r="B332" s="16">
        <f>SUM(B333:B342)</f>
        <v>596</v>
      </c>
      <c r="C332" s="490">
        <f t="shared" ref="C332:E332" si="37">SUM(C333:C342)</f>
        <v>950</v>
      </c>
      <c r="D332" s="490">
        <f t="shared" si="37"/>
        <v>476</v>
      </c>
      <c r="E332" s="490">
        <f t="shared" si="37"/>
        <v>474</v>
      </c>
      <c r="F332" s="17">
        <f>SUM(G332:H332)</f>
        <v>0</v>
      </c>
      <c r="G332" s="17">
        <v>0</v>
      </c>
      <c r="H332" s="514">
        <v>0</v>
      </c>
      <c r="I332" s="518">
        <f t="shared" si="35"/>
        <v>1.5939597315436242</v>
      </c>
      <c r="J332" s="519">
        <f>SUBTOTAL(9,J333:J342)</f>
        <v>501</v>
      </c>
      <c r="K332" s="520">
        <f>AVERAGE(K333:K342)</f>
        <v>62.1</v>
      </c>
      <c r="L332" s="520">
        <f>C332/M332</f>
        <v>51.574375678610203</v>
      </c>
      <c r="M332" s="662">
        <v>18.420000000000002</v>
      </c>
    </row>
    <row r="333" spans="1:13" ht="18" customHeight="1">
      <c r="A333" s="492" t="s">
        <v>527</v>
      </c>
      <c r="B333" s="524">
        <v>58</v>
      </c>
      <c r="C333" s="290">
        <f>D333+E333</f>
        <v>93</v>
      </c>
      <c r="D333" s="524">
        <v>46</v>
      </c>
      <c r="E333" s="524">
        <v>47</v>
      </c>
      <c r="F333" s="290">
        <v>0</v>
      </c>
      <c r="G333" s="290">
        <v>0</v>
      </c>
      <c r="H333" s="291">
        <v>0</v>
      </c>
      <c r="I333" s="292">
        <f t="shared" si="35"/>
        <v>1.603448275862069</v>
      </c>
      <c r="J333" s="524">
        <v>58</v>
      </c>
      <c r="K333" s="334">
        <v>65.7</v>
      </c>
      <c r="L333" s="293">
        <f>C333/$M$332</f>
        <v>5.0488599348534198</v>
      </c>
      <c r="M333" s="499">
        <v>0</v>
      </c>
    </row>
    <row r="334" spans="1:13" ht="18" customHeight="1">
      <c r="A334" s="492" t="s">
        <v>528</v>
      </c>
      <c r="B334" s="524">
        <v>60</v>
      </c>
      <c r="C334" s="290">
        <f t="shared" ref="C334:C342" si="38">D334+E334</f>
        <v>97</v>
      </c>
      <c r="D334" s="524">
        <v>51</v>
      </c>
      <c r="E334" s="524">
        <v>46</v>
      </c>
      <c r="F334" s="290">
        <v>0</v>
      </c>
      <c r="G334" s="290">
        <v>0</v>
      </c>
      <c r="H334" s="291">
        <v>0</v>
      </c>
      <c r="I334" s="292">
        <f t="shared" si="35"/>
        <v>1.6166666666666667</v>
      </c>
      <c r="J334" s="524">
        <v>52</v>
      </c>
      <c r="K334" s="334">
        <v>61.12</v>
      </c>
      <c r="L334" s="293">
        <f t="shared" ref="L334:L342" si="39">C334/$M$332</f>
        <v>5.2660152008686207</v>
      </c>
      <c r="M334" s="499">
        <v>0</v>
      </c>
    </row>
    <row r="335" spans="1:13" ht="18" customHeight="1">
      <c r="A335" s="492" t="s">
        <v>529</v>
      </c>
      <c r="B335" s="524">
        <v>77</v>
      </c>
      <c r="C335" s="290">
        <f t="shared" si="38"/>
        <v>119</v>
      </c>
      <c r="D335" s="524">
        <v>54</v>
      </c>
      <c r="E335" s="524">
        <v>65</v>
      </c>
      <c r="F335" s="290">
        <v>0</v>
      </c>
      <c r="G335" s="290">
        <v>0</v>
      </c>
      <c r="H335" s="291">
        <v>0</v>
      </c>
      <c r="I335" s="292">
        <f t="shared" si="35"/>
        <v>1.5454545454545454</v>
      </c>
      <c r="J335" s="524">
        <v>67</v>
      </c>
      <c r="K335" s="334">
        <v>63</v>
      </c>
      <c r="L335" s="293">
        <f t="shared" si="39"/>
        <v>6.4603691639522252</v>
      </c>
      <c r="M335" s="499">
        <v>0</v>
      </c>
    </row>
    <row r="336" spans="1:13" ht="18" customHeight="1">
      <c r="A336" s="492" t="s">
        <v>530</v>
      </c>
      <c r="B336" s="524">
        <v>21</v>
      </c>
      <c r="C336" s="290">
        <f t="shared" si="38"/>
        <v>32</v>
      </c>
      <c r="D336" s="524">
        <v>17</v>
      </c>
      <c r="E336" s="524">
        <v>15</v>
      </c>
      <c r="F336" s="290">
        <v>0</v>
      </c>
      <c r="G336" s="290">
        <v>0</v>
      </c>
      <c r="H336" s="291">
        <v>0</v>
      </c>
      <c r="I336" s="292">
        <f t="shared" si="35"/>
        <v>1.5238095238095237</v>
      </c>
      <c r="J336" s="524">
        <v>13</v>
      </c>
      <c r="K336" s="334">
        <v>63.09</v>
      </c>
      <c r="L336" s="293">
        <f t="shared" si="39"/>
        <v>1.7372421281216068</v>
      </c>
      <c r="M336" s="499">
        <v>0</v>
      </c>
    </row>
    <row r="337" spans="1:13" ht="18" customHeight="1">
      <c r="A337" s="492" t="s">
        <v>531</v>
      </c>
      <c r="B337" s="524">
        <v>135</v>
      </c>
      <c r="C337" s="290">
        <f t="shared" si="38"/>
        <v>224</v>
      </c>
      <c r="D337" s="524">
        <v>119</v>
      </c>
      <c r="E337" s="524">
        <v>105</v>
      </c>
      <c r="F337" s="290">
        <v>0</v>
      </c>
      <c r="G337" s="290">
        <v>0</v>
      </c>
      <c r="H337" s="291">
        <v>0</v>
      </c>
      <c r="I337" s="292">
        <f t="shared" si="35"/>
        <v>1.6592592592592592</v>
      </c>
      <c r="J337" s="524">
        <v>111</v>
      </c>
      <c r="K337" s="334">
        <v>59.04</v>
      </c>
      <c r="L337" s="293">
        <f t="shared" si="39"/>
        <v>12.160694896851247</v>
      </c>
      <c r="M337" s="499">
        <v>0</v>
      </c>
    </row>
    <row r="338" spans="1:13" ht="18" customHeight="1">
      <c r="A338" s="492" t="s">
        <v>532</v>
      </c>
      <c r="B338" s="524">
        <v>52</v>
      </c>
      <c r="C338" s="290">
        <f t="shared" si="38"/>
        <v>82</v>
      </c>
      <c r="D338" s="524">
        <v>35</v>
      </c>
      <c r="E338" s="524">
        <v>47</v>
      </c>
      <c r="F338" s="290">
        <v>0</v>
      </c>
      <c r="G338" s="290">
        <v>0</v>
      </c>
      <c r="H338" s="291">
        <v>0</v>
      </c>
      <c r="I338" s="292">
        <f t="shared" si="35"/>
        <v>1.5769230769230769</v>
      </c>
      <c r="J338" s="524">
        <v>48</v>
      </c>
      <c r="K338" s="334">
        <v>63.7</v>
      </c>
      <c r="L338" s="293">
        <f t="shared" si="39"/>
        <v>4.4516829533116171</v>
      </c>
      <c r="M338" s="499">
        <v>0</v>
      </c>
    </row>
    <row r="339" spans="1:13" s="326" customFormat="1" ht="18" customHeight="1">
      <c r="A339" s="492" t="s">
        <v>533</v>
      </c>
      <c r="B339" s="524">
        <v>40</v>
      </c>
      <c r="C339" s="290">
        <f t="shared" si="38"/>
        <v>66</v>
      </c>
      <c r="D339" s="524">
        <v>36</v>
      </c>
      <c r="E339" s="524">
        <v>30</v>
      </c>
      <c r="F339" s="290">
        <v>0</v>
      </c>
      <c r="G339" s="290">
        <v>0</v>
      </c>
      <c r="H339" s="291">
        <v>0</v>
      </c>
      <c r="I339" s="292">
        <f t="shared" si="35"/>
        <v>1.65</v>
      </c>
      <c r="J339" s="524">
        <v>28</v>
      </c>
      <c r="K339" s="334">
        <v>59.65</v>
      </c>
      <c r="L339" s="293">
        <f t="shared" si="39"/>
        <v>3.5830618892508141</v>
      </c>
      <c r="M339" s="499">
        <v>0</v>
      </c>
    </row>
    <row r="340" spans="1:13" ht="18" customHeight="1">
      <c r="A340" s="492" t="s">
        <v>534</v>
      </c>
      <c r="B340" s="524">
        <v>76</v>
      </c>
      <c r="C340" s="290">
        <f t="shared" si="38"/>
        <v>115</v>
      </c>
      <c r="D340" s="524">
        <v>53</v>
      </c>
      <c r="E340" s="524">
        <v>62</v>
      </c>
      <c r="F340" s="290">
        <v>0</v>
      </c>
      <c r="G340" s="290">
        <v>0</v>
      </c>
      <c r="H340" s="291">
        <v>0</v>
      </c>
      <c r="I340" s="292">
        <f t="shared" si="35"/>
        <v>1.513157894736842</v>
      </c>
      <c r="J340" s="524">
        <v>63</v>
      </c>
      <c r="K340" s="334">
        <v>62.34</v>
      </c>
      <c r="L340" s="293">
        <f t="shared" si="39"/>
        <v>6.2432138979370242</v>
      </c>
      <c r="M340" s="499">
        <v>0</v>
      </c>
    </row>
    <row r="341" spans="1:13" ht="18" customHeight="1">
      <c r="A341" s="492" t="s">
        <v>535</v>
      </c>
      <c r="B341" s="524">
        <v>37</v>
      </c>
      <c r="C341" s="290">
        <f t="shared" si="38"/>
        <v>53</v>
      </c>
      <c r="D341" s="524">
        <v>23</v>
      </c>
      <c r="E341" s="524">
        <v>30</v>
      </c>
      <c r="F341" s="290">
        <v>0</v>
      </c>
      <c r="G341" s="290">
        <v>0</v>
      </c>
      <c r="H341" s="291">
        <v>0</v>
      </c>
      <c r="I341" s="292">
        <f t="shared" si="35"/>
        <v>1.4324324324324325</v>
      </c>
      <c r="J341" s="524">
        <v>27</v>
      </c>
      <c r="K341" s="334">
        <v>58.23</v>
      </c>
      <c r="L341" s="293">
        <f t="shared" si="39"/>
        <v>2.8773072747014115</v>
      </c>
      <c r="M341" s="499">
        <v>0</v>
      </c>
    </row>
    <row r="342" spans="1:13" ht="18" customHeight="1">
      <c r="A342" s="492" t="s">
        <v>536</v>
      </c>
      <c r="B342" s="524">
        <v>40</v>
      </c>
      <c r="C342" s="290">
        <f t="shared" si="38"/>
        <v>69</v>
      </c>
      <c r="D342" s="524">
        <v>42</v>
      </c>
      <c r="E342" s="524">
        <v>27</v>
      </c>
      <c r="F342" s="290">
        <v>0</v>
      </c>
      <c r="G342" s="290">
        <v>0</v>
      </c>
      <c r="H342" s="291">
        <v>0</v>
      </c>
      <c r="I342" s="292">
        <f t="shared" si="35"/>
        <v>1.7250000000000001</v>
      </c>
      <c r="J342" s="524">
        <v>34</v>
      </c>
      <c r="K342" s="334">
        <v>65.13</v>
      </c>
      <c r="L342" s="293">
        <f t="shared" si="39"/>
        <v>3.7459283387622144</v>
      </c>
      <c r="M342" s="499">
        <v>0</v>
      </c>
    </row>
    <row r="343" spans="1:13" ht="18" customHeight="1">
      <c r="A343" s="489" t="s">
        <v>537</v>
      </c>
      <c r="B343" s="16">
        <f>SUM(B344:B363)</f>
        <v>1087</v>
      </c>
      <c r="C343" s="17">
        <f>SUM(D343:E343)</f>
        <v>1940</v>
      </c>
      <c r="D343" s="17">
        <f>SUM(D344:D363)</f>
        <v>1006</v>
      </c>
      <c r="E343" s="17">
        <f>SUM(E344:E363)</f>
        <v>934</v>
      </c>
      <c r="F343" s="17">
        <f>SUM(G343:H343)</f>
        <v>0</v>
      </c>
      <c r="G343" s="17">
        <v>0</v>
      </c>
      <c r="H343" s="500">
        <v>0</v>
      </c>
      <c r="I343" s="518">
        <f t="shared" si="35"/>
        <v>1.7847286108555658</v>
      </c>
      <c r="J343" s="519">
        <f>SUBTOTAL(9,J344:J363)</f>
        <v>844</v>
      </c>
      <c r="K343" s="520">
        <f>AVERAGE(K344:K363)</f>
        <v>59.131999999999991</v>
      </c>
      <c r="L343" s="520">
        <f>C343/$M$343</f>
        <v>44.876243349525794</v>
      </c>
      <c r="M343" s="662">
        <v>43.23</v>
      </c>
    </row>
    <row r="344" spans="1:13" ht="18" customHeight="1">
      <c r="A344" s="492" t="s">
        <v>348</v>
      </c>
      <c r="B344" s="337">
        <v>115</v>
      </c>
      <c r="C344" s="290">
        <v>206</v>
      </c>
      <c r="D344" s="337">
        <v>107</v>
      </c>
      <c r="E344" s="337">
        <v>99</v>
      </c>
      <c r="F344" s="290">
        <v>0</v>
      </c>
      <c r="G344" s="290">
        <v>0</v>
      </c>
      <c r="H344" s="291">
        <v>0</v>
      </c>
      <c r="I344" s="292">
        <f t="shared" si="35"/>
        <v>1.7913043478260871</v>
      </c>
      <c r="J344" s="337">
        <v>57</v>
      </c>
      <c r="K344" s="334">
        <v>51.1</v>
      </c>
      <c r="L344" s="498">
        <f>C344/$M$343</f>
        <v>4.7652093453620177</v>
      </c>
      <c r="M344" s="664">
        <v>0</v>
      </c>
    </row>
    <row r="345" spans="1:13" ht="18" customHeight="1">
      <c r="A345" s="492" t="s">
        <v>538</v>
      </c>
      <c r="B345" s="337">
        <v>58</v>
      </c>
      <c r="C345" s="290">
        <v>106</v>
      </c>
      <c r="D345" s="337">
        <v>58</v>
      </c>
      <c r="E345" s="337">
        <v>48</v>
      </c>
      <c r="F345" s="290">
        <v>0</v>
      </c>
      <c r="G345" s="290">
        <v>0</v>
      </c>
      <c r="H345" s="291">
        <v>0</v>
      </c>
      <c r="I345" s="292">
        <f t="shared" si="35"/>
        <v>1.8275862068965518</v>
      </c>
      <c r="J345" s="337">
        <v>43</v>
      </c>
      <c r="K345" s="334">
        <v>55.29</v>
      </c>
      <c r="L345" s="498">
        <f t="shared" ref="L345:L362" si="40">C345/$M$343</f>
        <v>2.4520009252833681</v>
      </c>
      <c r="M345" s="499">
        <v>0</v>
      </c>
    </row>
    <row r="346" spans="1:13" ht="18" customHeight="1">
      <c r="A346" s="492" t="s">
        <v>539</v>
      </c>
      <c r="B346" s="338">
        <v>29</v>
      </c>
      <c r="C346" s="290">
        <v>50</v>
      </c>
      <c r="D346" s="339">
        <v>23</v>
      </c>
      <c r="E346" s="338">
        <v>27</v>
      </c>
      <c r="F346" s="290">
        <v>0</v>
      </c>
      <c r="G346" s="290">
        <v>0</v>
      </c>
      <c r="H346" s="291">
        <v>0</v>
      </c>
      <c r="I346" s="292">
        <f t="shared" si="35"/>
        <v>1.7241379310344827</v>
      </c>
      <c r="J346" s="338">
        <v>22</v>
      </c>
      <c r="K346" s="334">
        <v>61.04</v>
      </c>
      <c r="L346" s="498">
        <f t="shared" si="40"/>
        <v>1.1566042100393246</v>
      </c>
      <c r="M346" s="499">
        <v>0</v>
      </c>
    </row>
    <row r="347" spans="1:13" ht="18" customHeight="1">
      <c r="A347" s="492" t="s">
        <v>540</v>
      </c>
      <c r="B347" s="337">
        <v>66</v>
      </c>
      <c r="C347" s="290">
        <v>121</v>
      </c>
      <c r="D347" s="337">
        <v>64</v>
      </c>
      <c r="E347" s="337">
        <v>57</v>
      </c>
      <c r="F347" s="290">
        <v>0</v>
      </c>
      <c r="G347" s="290">
        <v>0</v>
      </c>
      <c r="H347" s="291">
        <v>0</v>
      </c>
      <c r="I347" s="292">
        <f t="shared" si="35"/>
        <v>1.8333333333333333</v>
      </c>
      <c r="J347" s="337">
        <v>57</v>
      </c>
      <c r="K347" s="334">
        <v>59.01</v>
      </c>
      <c r="L347" s="498">
        <f t="shared" si="40"/>
        <v>2.7989821882951658</v>
      </c>
      <c r="M347" s="499">
        <v>0</v>
      </c>
    </row>
    <row r="348" spans="1:13" ht="18" customHeight="1">
      <c r="A348" s="492" t="s">
        <v>541</v>
      </c>
      <c r="B348" s="337">
        <v>47</v>
      </c>
      <c r="C348" s="290">
        <v>76</v>
      </c>
      <c r="D348" s="337">
        <v>40</v>
      </c>
      <c r="E348" s="337">
        <v>36</v>
      </c>
      <c r="F348" s="290">
        <v>0</v>
      </c>
      <c r="G348" s="290">
        <v>0</v>
      </c>
      <c r="H348" s="291">
        <v>0</v>
      </c>
      <c r="I348" s="292">
        <f t="shared" si="35"/>
        <v>1.6170212765957446</v>
      </c>
      <c r="J348" s="337">
        <v>42</v>
      </c>
      <c r="K348" s="334">
        <v>66.55</v>
      </c>
      <c r="L348" s="498">
        <f t="shared" si="40"/>
        <v>1.7580383992597735</v>
      </c>
      <c r="M348" s="499">
        <v>0</v>
      </c>
    </row>
    <row r="349" spans="1:13" ht="18" customHeight="1">
      <c r="A349" s="492" t="s">
        <v>542</v>
      </c>
      <c r="B349" s="337">
        <v>62</v>
      </c>
      <c r="C349" s="290">
        <v>100</v>
      </c>
      <c r="D349" s="337">
        <v>45</v>
      </c>
      <c r="E349" s="337">
        <v>55</v>
      </c>
      <c r="F349" s="290">
        <v>0</v>
      </c>
      <c r="G349" s="290">
        <v>0</v>
      </c>
      <c r="H349" s="291">
        <v>0</v>
      </c>
      <c r="I349" s="292">
        <f t="shared" ref="I349:I363" si="41">C349/B349</f>
        <v>1.6129032258064515</v>
      </c>
      <c r="J349" s="337">
        <v>66</v>
      </c>
      <c r="K349" s="334">
        <v>65.53</v>
      </c>
      <c r="L349" s="498">
        <f t="shared" si="40"/>
        <v>2.3132084200786491</v>
      </c>
      <c r="M349" s="499">
        <v>0</v>
      </c>
    </row>
    <row r="350" spans="1:13" ht="18" customHeight="1">
      <c r="A350" s="492" t="s">
        <v>543</v>
      </c>
      <c r="B350" s="337">
        <v>47</v>
      </c>
      <c r="C350" s="290">
        <v>74</v>
      </c>
      <c r="D350" s="337">
        <v>41</v>
      </c>
      <c r="E350" s="337">
        <v>33</v>
      </c>
      <c r="F350" s="290">
        <v>0</v>
      </c>
      <c r="G350" s="290">
        <v>0</v>
      </c>
      <c r="H350" s="291">
        <v>0</v>
      </c>
      <c r="I350" s="292">
        <f t="shared" si="41"/>
        <v>1.574468085106383</v>
      </c>
      <c r="J350" s="337">
        <v>34</v>
      </c>
      <c r="K350" s="334">
        <v>60.95</v>
      </c>
      <c r="L350" s="498">
        <f t="shared" si="40"/>
        <v>1.7117742308582005</v>
      </c>
      <c r="M350" s="499">
        <v>0</v>
      </c>
    </row>
    <row r="351" spans="1:13" ht="18" customHeight="1">
      <c r="A351" s="492" t="s">
        <v>544</v>
      </c>
      <c r="B351" s="337">
        <v>64</v>
      </c>
      <c r="C351" s="290">
        <v>126</v>
      </c>
      <c r="D351" s="337">
        <v>58</v>
      </c>
      <c r="E351" s="337">
        <v>68</v>
      </c>
      <c r="F351" s="290">
        <v>0</v>
      </c>
      <c r="G351" s="290">
        <v>0</v>
      </c>
      <c r="H351" s="291">
        <v>0</v>
      </c>
      <c r="I351" s="292">
        <f t="shared" si="41"/>
        <v>1.96875</v>
      </c>
      <c r="J351" s="337">
        <v>56</v>
      </c>
      <c r="K351" s="334">
        <v>57.92</v>
      </c>
      <c r="L351" s="498">
        <f t="shared" si="40"/>
        <v>2.914642609299098</v>
      </c>
      <c r="M351" s="499">
        <v>0</v>
      </c>
    </row>
    <row r="352" spans="1:13" ht="18" customHeight="1">
      <c r="A352" s="492" t="s">
        <v>545</v>
      </c>
      <c r="B352" s="337">
        <v>41</v>
      </c>
      <c r="C352" s="290">
        <v>68</v>
      </c>
      <c r="D352" s="337">
        <v>36</v>
      </c>
      <c r="E352" s="337">
        <v>32</v>
      </c>
      <c r="F352" s="290">
        <v>0</v>
      </c>
      <c r="G352" s="290">
        <v>0</v>
      </c>
      <c r="H352" s="291">
        <v>0</v>
      </c>
      <c r="I352" s="292">
        <f t="shared" si="41"/>
        <v>1.6585365853658536</v>
      </c>
      <c r="J352" s="337">
        <v>35</v>
      </c>
      <c r="K352" s="334">
        <v>61.89</v>
      </c>
      <c r="L352" s="498">
        <f t="shared" si="40"/>
        <v>1.5729817256534815</v>
      </c>
      <c r="M352" s="499">
        <v>0</v>
      </c>
    </row>
    <row r="353" spans="1:13" ht="18" customHeight="1">
      <c r="A353" s="492" t="s">
        <v>546</v>
      </c>
      <c r="B353" s="337">
        <v>45</v>
      </c>
      <c r="C353" s="290">
        <v>80</v>
      </c>
      <c r="D353" s="337">
        <v>37</v>
      </c>
      <c r="E353" s="337">
        <v>43</v>
      </c>
      <c r="F353" s="290">
        <v>0</v>
      </c>
      <c r="G353" s="290">
        <v>0</v>
      </c>
      <c r="H353" s="291">
        <v>0</v>
      </c>
      <c r="I353" s="292">
        <f t="shared" si="41"/>
        <v>1.7777777777777777</v>
      </c>
      <c r="J353" s="337">
        <v>35</v>
      </c>
      <c r="K353" s="334">
        <v>57.81</v>
      </c>
      <c r="L353" s="498">
        <f t="shared" si="40"/>
        <v>1.8505667360629194</v>
      </c>
      <c r="M353" s="499">
        <v>0</v>
      </c>
    </row>
    <row r="354" spans="1:13" ht="18" customHeight="1">
      <c r="A354" s="492" t="s">
        <v>547</v>
      </c>
      <c r="B354" s="337">
        <v>29</v>
      </c>
      <c r="C354" s="290">
        <v>60</v>
      </c>
      <c r="D354" s="337">
        <v>32</v>
      </c>
      <c r="E354" s="337">
        <v>28</v>
      </c>
      <c r="F354" s="290">
        <v>0</v>
      </c>
      <c r="G354" s="290">
        <v>0</v>
      </c>
      <c r="H354" s="291">
        <v>0</v>
      </c>
      <c r="I354" s="292">
        <f t="shared" si="41"/>
        <v>2.0689655172413794</v>
      </c>
      <c r="J354" s="337">
        <v>31</v>
      </c>
      <c r="K354" s="334">
        <v>63.16</v>
      </c>
      <c r="L354" s="498">
        <f t="shared" si="40"/>
        <v>1.3879250520471895</v>
      </c>
      <c r="M354" s="499">
        <v>0</v>
      </c>
    </row>
    <row r="355" spans="1:13" ht="18" customHeight="1">
      <c r="A355" s="492" t="s">
        <v>548</v>
      </c>
      <c r="B355" s="337">
        <v>29</v>
      </c>
      <c r="C355" s="290">
        <v>53</v>
      </c>
      <c r="D355" s="337">
        <v>26</v>
      </c>
      <c r="E355" s="337">
        <v>27</v>
      </c>
      <c r="F355" s="290">
        <v>0</v>
      </c>
      <c r="G355" s="290">
        <v>0</v>
      </c>
      <c r="H355" s="291">
        <v>0</v>
      </c>
      <c r="I355" s="292">
        <f t="shared" si="41"/>
        <v>1.8275862068965518</v>
      </c>
      <c r="J355" s="337">
        <v>26</v>
      </c>
      <c r="K355" s="334">
        <v>57.2</v>
      </c>
      <c r="L355" s="498">
        <f t="shared" si="40"/>
        <v>1.2260004626416841</v>
      </c>
      <c r="M355" s="499">
        <v>0</v>
      </c>
    </row>
    <row r="356" spans="1:13" ht="18" customHeight="1">
      <c r="A356" s="492" t="s">
        <v>549</v>
      </c>
      <c r="B356" s="337">
        <v>55</v>
      </c>
      <c r="C356" s="290">
        <v>93</v>
      </c>
      <c r="D356" s="337">
        <v>52</v>
      </c>
      <c r="E356" s="337">
        <v>41</v>
      </c>
      <c r="F356" s="290">
        <v>0</v>
      </c>
      <c r="G356" s="290">
        <v>0</v>
      </c>
      <c r="H356" s="291">
        <v>0</v>
      </c>
      <c r="I356" s="292">
        <f t="shared" si="41"/>
        <v>1.6909090909090909</v>
      </c>
      <c r="J356" s="337">
        <v>35</v>
      </c>
      <c r="K356" s="334">
        <v>55.72</v>
      </c>
      <c r="L356" s="498">
        <f t="shared" si="40"/>
        <v>2.1512838306731439</v>
      </c>
      <c r="M356" s="499">
        <v>0</v>
      </c>
    </row>
    <row r="357" spans="1:13" ht="18" customHeight="1">
      <c r="A357" s="492" t="s">
        <v>550</v>
      </c>
      <c r="B357" s="337">
        <v>51</v>
      </c>
      <c r="C357" s="290">
        <v>92</v>
      </c>
      <c r="D357" s="337">
        <v>44</v>
      </c>
      <c r="E357" s="337">
        <v>48</v>
      </c>
      <c r="F357" s="290">
        <v>0</v>
      </c>
      <c r="G357" s="290">
        <v>0</v>
      </c>
      <c r="H357" s="291">
        <v>0</v>
      </c>
      <c r="I357" s="292">
        <f t="shared" si="41"/>
        <v>1.803921568627451</v>
      </c>
      <c r="J357" s="337">
        <v>40</v>
      </c>
      <c r="K357" s="334">
        <v>57.85</v>
      </c>
      <c r="L357" s="498">
        <f t="shared" si="40"/>
        <v>2.1281517464723572</v>
      </c>
      <c r="M357" s="499">
        <v>0</v>
      </c>
    </row>
    <row r="358" spans="1:13" ht="18" customHeight="1">
      <c r="A358" s="492" t="s">
        <v>551</v>
      </c>
      <c r="B358" s="337">
        <v>24</v>
      </c>
      <c r="C358" s="290">
        <v>41</v>
      </c>
      <c r="D358" s="337">
        <v>24</v>
      </c>
      <c r="E358" s="337">
        <v>17</v>
      </c>
      <c r="F358" s="290">
        <v>0</v>
      </c>
      <c r="G358" s="290">
        <v>0</v>
      </c>
      <c r="H358" s="291">
        <v>0</v>
      </c>
      <c r="I358" s="292">
        <f t="shared" si="41"/>
        <v>1.7083333333333333</v>
      </c>
      <c r="J358" s="337">
        <v>13</v>
      </c>
      <c r="K358" s="334">
        <v>50.58</v>
      </c>
      <c r="L358" s="498">
        <f t="shared" si="40"/>
        <v>0.94841545223224621</v>
      </c>
      <c r="M358" s="499">
        <v>0</v>
      </c>
    </row>
    <row r="359" spans="1:13" ht="18" customHeight="1">
      <c r="A359" s="492" t="s">
        <v>552</v>
      </c>
      <c r="B359" s="337">
        <v>67</v>
      </c>
      <c r="C359" s="290">
        <v>109</v>
      </c>
      <c r="D359" s="337">
        <v>53</v>
      </c>
      <c r="E359" s="337">
        <v>56</v>
      </c>
      <c r="F359" s="290">
        <v>0</v>
      </c>
      <c r="G359" s="290">
        <v>0</v>
      </c>
      <c r="H359" s="291">
        <v>0</v>
      </c>
      <c r="I359" s="292">
        <f t="shared" si="41"/>
        <v>1.6268656716417911</v>
      </c>
      <c r="J359" s="337">
        <v>64</v>
      </c>
      <c r="K359" s="334">
        <v>64.3</v>
      </c>
      <c r="L359" s="498">
        <f t="shared" si="40"/>
        <v>2.5213971778857278</v>
      </c>
      <c r="M359" s="499">
        <v>0</v>
      </c>
    </row>
    <row r="360" spans="1:13" ht="18" customHeight="1">
      <c r="A360" s="492" t="s">
        <v>553</v>
      </c>
      <c r="B360" s="337">
        <v>11</v>
      </c>
      <c r="C360" s="290">
        <v>20</v>
      </c>
      <c r="D360" s="337">
        <v>10</v>
      </c>
      <c r="E360" s="337">
        <v>10</v>
      </c>
      <c r="F360" s="290">
        <v>0</v>
      </c>
      <c r="G360" s="290">
        <v>0</v>
      </c>
      <c r="H360" s="291">
        <v>0</v>
      </c>
      <c r="I360" s="292">
        <f t="shared" si="41"/>
        <v>1.8181818181818181</v>
      </c>
      <c r="J360" s="337">
        <v>11</v>
      </c>
      <c r="K360" s="334">
        <v>67.150000000000006</v>
      </c>
      <c r="L360" s="498">
        <f t="shared" si="40"/>
        <v>0.46264168401572986</v>
      </c>
      <c r="M360" s="499">
        <v>0</v>
      </c>
    </row>
    <row r="361" spans="1:13" ht="18" customHeight="1">
      <c r="A361" s="492" t="s">
        <v>554</v>
      </c>
      <c r="B361" s="337">
        <v>103</v>
      </c>
      <c r="C361" s="290">
        <v>194</v>
      </c>
      <c r="D361" s="337">
        <v>108</v>
      </c>
      <c r="E361" s="337">
        <v>86</v>
      </c>
      <c r="F361" s="290">
        <v>0</v>
      </c>
      <c r="G361" s="290">
        <v>0</v>
      </c>
      <c r="H361" s="291">
        <v>0</v>
      </c>
      <c r="I361" s="292">
        <f t="shared" si="41"/>
        <v>1.883495145631068</v>
      </c>
      <c r="J361" s="337">
        <v>81</v>
      </c>
      <c r="K361" s="334">
        <v>58.5</v>
      </c>
      <c r="L361" s="498">
        <f t="shared" si="40"/>
        <v>4.4876243349525797</v>
      </c>
      <c r="M361" s="499">
        <v>0</v>
      </c>
    </row>
    <row r="362" spans="1:13" ht="18" customHeight="1">
      <c r="A362" s="492" t="s">
        <v>555</v>
      </c>
      <c r="B362" s="337">
        <v>46</v>
      </c>
      <c r="C362" s="290">
        <v>77</v>
      </c>
      <c r="D362" s="337">
        <v>39</v>
      </c>
      <c r="E362" s="337">
        <v>38</v>
      </c>
      <c r="F362" s="290">
        <v>0</v>
      </c>
      <c r="G362" s="290">
        <v>0</v>
      </c>
      <c r="H362" s="291">
        <v>0</v>
      </c>
      <c r="I362" s="292">
        <f t="shared" si="41"/>
        <v>1.673913043478261</v>
      </c>
      <c r="J362" s="337">
        <v>34</v>
      </c>
      <c r="K362" s="334">
        <v>60.33</v>
      </c>
      <c r="L362" s="498">
        <f t="shared" si="40"/>
        <v>1.78117048346056</v>
      </c>
      <c r="M362" s="499">
        <v>0</v>
      </c>
    </row>
    <row r="363" spans="1:13" ht="18" customHeight="1">
      <c r="A363" s="515" t="s">
        <v>556</v>
      </c>
      <c r="B363" s="340">
        <v>98</v>
      </c>
      <c r="C363" s="341">
        <v>194</v>
      </c>
      <c r="D363" s="340">
        <v>109</v>
      </c>
      <c r="E363" s="340">
        <v>85</v>
      </c>
      <c r="F363" s="342">
        <v>0</v>
      </c>
      <c r="G363" s="342">
        <v>0</v>
      </c>
      <c r="H363" s="343">
        <v>0</v>
      </c>
      <c r="I363" s="344">
        <f t="shared" si="41"/>
        <v>1.9795918367346939</v>
      </c>
      <c r="J363" s="340">
        <v>62</v>
      </c>
      <c r="K363" s="345">
        <v>50.76</v>
      </c>
      <c r="L363" s="516">
        <f>C363/$M$343</f>
        <v>4.4876243349525797</v>
      </c>
      <c r="M363" s="517">
        <v>0</v>
      </c>
    </row>
    <row r="364" spans="1:13" s="244" customFormat="1" ht="16.5" customHeight="1">
      <c r="A364" s="277" t="s">
        <v>557</v>
      </c>
      <c r="B364" s="346"/>
      <c r="C364" s="346"/>
      <c r="D364" s="572"/>
      <c r="E364" s="572"/>
      <c r="F364" s="572"/>
      <c r="G364" s="572"/>
      <c r="H364" s="572"/>
      <c r="I364" s="347"/>
      <c r="J364" s="348"/>
      <c r="K364" s="347"/>
      <c r="L364" s="347"/>
      <c r="M364" s="349" t="s">
        <v>558</v>
      </c>
    </row>
    <row r="365" spans="1:13" s="244" customFormat="1" ht="16.5" customHeight="1">
      <c r="A365" s="350" t="s">
        <v>559</v>
      </c>
      <c r="B365" s="346"/>
      <c r="C365" s="346"/>
      <c r="D365" s="346"/>
      <c r="E365" s="346"/>
      <c r="F365" s="346"/>
      <c r="G365" s="346"/>
      <c r="H365" s="346"/>
      <c r="I365" s="347"/>
      <c r="J365" s="348"/>
      <c r="K365" s="347"/>
      <c r="L365" s="347"/>
    </row>
    <row r="366" spans="1:13" ht="12.75" customHeight="1"/>
    <row r="367" spans="1:13"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56" ht="12.75" customHeight="1"/>
  </sheetData>
  <mergeCells count="14">
    <mergeCell ref="M5:M6"/>
    <mergeCell ref="D364:H364"/>
    <mergeCell ref="K4:K6"/>
    <mergeCell ref="L4:L6"/>
    <mergeCell ref="C5:C6"/>
    <mergeCell ref="D5:E5"/>
    <mergeCell ref="F5:F6"/>
    <mergeCell ref="G5:H5"/>
    <mergeCell ref="J4:J6"/>
    <mergeCell ref="E3:H3"/>
    <mergeCell ref="A4:A6"/>
    <mergeCell ref="B4:B6"/>
    <mergeCell ref="C4:H4"/>
    <mergeCell ref="I4:I6"/>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208"/>
  <sheetViews>
    <sheetView topLeftCell="J4" workbookViewId="0">
      <selection activeCell="V7" sqref="V7"/>
    </sheetView>
  </sheetViews>
  <sheetFormatPr defaultColWidth="7.375" defaultRowHeight="12"/>
  <cols>
    <col min="1" max="1" width="7.625" style="242" customWidth="1"/>
    <col min="2" max="4" width="9" style="242" customWidth="1"/>
    <col min="5" max="5" width="10.125" style="242" customWidth="1"/>
    <col min="6" max="8" width="9" style="242" customWidth="1"/>
    <col min="9" max="9" width="10.125" style="242" customWidth="1"/>
    <col min="10" max="12" width="9" style="242" customWidth="1"/>
    <col min="13" max="13" width="10.125" style="242" customWidth="1"/>
    <col min="14" max="16" width="9" style="242" customWidth="1"/>
    <col min="17" max="21" width="10.125" style="242" customWidth="1"/>
    <col min="22" max="24" width="9" style="242" customWidth="1"/>
    <col min="25" max="25" width="10.125" style="242" customWidth="1"/>
    <col min="26" max="231" width="9" style="242" customWidth="1"/>
    <col min="232" max="232" width="7.625" style="242" customWidth="1"/>
    <col min="233" max="233" width="7.25" style="242" customWidth="1"/>
    <col min="234" max="234" width="7.625" style="242" customWidth="1"/>
    <col min="235" max="16384" width="7.375" style="242"/>
  </cols>
  <sheetData>
    <row r="1" spans="1:28" s="241" customFormat="1" ht="16.5" customHeight="1"/>
    <row r="2" spans="1:28" ht="22.5" customHeight="1">
      <c r="A2" s="584" t="s">
        <v>155</v>
      </c>
      <c r="B2" s="584"/>
      <c r="C2" s="584"/>
      <c r="D2" s="584"/>
      <c r="E2" s="584"/>
      <c r="F2" s="584"/>
      <c r="G2" s="584"/>
    </row>
    <row r="3" spans="1:28" s="244" customFormat="1" ht="16.5" customHeight="1">
      <c r="A3" s="243" t="s">
        <v>156</v>
      </c>
      <c r="W3" s="585" t="s">
        <v>157</v>
      </c>
      <c r="X3" s="585"/>
      <c r="Y3" s="585"/>
      <c r="AA3" s="586"/>
      <c r="AB3" s="586"/>
    </row>
    <row r="4" spans="1:28" s="244" customFormat="1" ht="19.5" customHeight="1">
      <c r="A4" s="587" t="s">
        <v>158</v>
      </c>
      <c r="B4" s="588">
        <v>2017</v>
      </c>
      <c r="C4" s="589"/>
      <c r="D4" s="589"/>
      <c r="E4" s="590"/>
      <c r="F4" s="588">
        <v>2018</v>
      </c>
      <c r="G4" s="589"/>
      <c r="H4" s="589"/>
      <c r="I4" s="590"/>
      <c r="J4" s="588">
        <v>2019</v>
      </c>
      <c r="K4" s="589"/>
      <c r="L4" s="589"/>
      <c r="M4" s="590"/>
      <c r="N4" s="587">
        <v>2020</v>
      </c>
      <c r="O4" s="587"/>
      <c r="P4" s="587"/>
      <c r="Q4" s="587"/>
      <c r="R4" s="588">
        <v>2021</v>
      </c>
      <c r="S4" s="589"/>
      <c r="T4" s="589"/>
      <c r="U4" s="590"/>
      <c r="V4" s="587">
        <v>2022</v>
      </c>
      <c r="W4" s="587"/>
      <c r="X4" s="587"/>
      <c r="Y4" s="587"/>
    </row>
    <row r="5" spans="1:28" s="244" customFormat="1" ht="19.5" customHeight="1">
      <c r="A5" s="587"/>
      <c r="B5" s="593" t="s">
        <v>159</v>
      </c>
      <c r="C5" s="589"/>
      <c r="D5" s="590"/>
      <c r="E5" s="591" t="s">
        <v>160</v>
      </c>
      <c r="F5" s="593" t="s">
        <v>159</v>
      </c>
      <c r="G5" s="589"/>
      <c r="H5" s="590"/>
      <c r="I5" s="591" t="s">
        <v>161</v>
      </c>
      <c r="J5" s="593" t="s">
        <v>162</v>
      </c>
      <c r="K5" s="589"/>
      <c r="L5" s="590"/>
      <c r="M5" s="591" t="s">
        <v>163</v>
      </c>
      <c r="N5" s="593" t="s">
        <v>164</v>
      </c>
      <c r="O5" s="589"/>
      <c r="P5" s="590"/>
      <c r="Q5" s="591" t="s">
        <v>160</v>
      </c>
      <c r="R5" s="593" t="s">
        <v>162</v>
      </c>
      <c r="S5" s="589"/>
      <c r="T5" s="590"/>
      <c r="U5" s="591" t="s">
        <v>160</v>
      </c>
      <c r="V5" s="596" t="s">
        <v>162</v>
      </c>
      <c r="W5" s="590"/>
      <c r="X5" s="587"/>
      <c r="Y5" s="597" t="s">
        <v>163</v>
      </c>
    </row>
    <row r="6" spans="1:28" s="244" customFormat="1" ht="32.25" customHeight="1">
      <c r="A6" s="587"/>
      <c r="B6" s="594"/>
      <c r="C6" s="245" t="s">
        <v>165</v>
      </c>
      <c r="D6" s="245" t="s">
        <v>166</v>
      </c>
      <c r="E6" s="592"/>
      <c r="F6" s="594"/>
      <c r="G6" s="245" t="s">
        <v>165</v>
      </c>
      <c r="H6" s="245" t="s">
        <v>166</v>
      </c>
      <c r="I6" s="592"/>
      <c r="J6" s="594"/>
      <c r="K6" s="245" t="s">
        <v>115</v>
      </c>
      <c r="L6" s="245" t="s">
        <v>113</v>
      </c>
      <c r="M6" s="592"/>
      <c r="N6" s="594"/>
      <c r="O6" s="245" t="s">
        <v>115</v>
      </c>
      <c r="P6" s="245" t="s">
        <v>166</v>
      </c>
      <c r="Q6" s="592"/>
      <c r="R6" s="594"/>
      <c r="S6" s="245" t="s">
        <v>115</v>
      </c>
      <c r="T6" s="245" t="s">
        <v>113</v>
      </c>
      <c r="U6" s="592"/>
      <c r="V6" s="587"/>
      <c r="W6" s="245" t="s">
        <v>115</v>
      </c>
      <c r="X6" s="245" t="s">
        <v>113</v>
      </c>
      <c r="Y6" s="597"/>
    </row>
    <row r="7" spans="1:28" s="253" customFormat="1" ht="25.5" customHeight="1">
      <c r="A7" s="246" t="s">
        <v>167</v>
      </c>
      <c r="B7" s="247">
        <f t="shared" ref="B7:D7" si="0">SUM(B8:B25)</f>
        <v>42070</v>
      </c>
      <c r="C7" s="247">
        <f t="shared" si="0"/>
        <v>22301</v>
      </c>
      <c r="D7" s="247">
        <f t="shared" si="0"/>
        <v>19769</v>
      </c>
      <c r="E7" s="248">
        <v>100</v>
      </c>
      <c r="F7" s="247">
        <f>SUM(G7:H7)</f>
        <v>41263</v>
      </c>
      <c r="G7" s="247">
        <f>SUM(G8:G25)</f>
        <v>21915</v>
      </c>
      <c r="H7" s="247">
        <v>19348</v>
      </c>
      <c r="I7" s="248">
        <v>100.00000000000001</v>
      </c>
      <c r="J7" s="247">
        <f>SUM(K7:L7)</f>
        <v>40274</v>
      </c>
      <c r="K7" s="247">
        <f>SUM(K8:K25)</f>
        <v>21402</v>
      </c>
      <c r="L7" s="247">
        <f>SUM(L8:L25)</f>
        <v>18872</v>
      </c>
      <c r="M7" s="248">
        <v>99.999999999999986</v>
      </c>
      <c r="N7" s="247">
        <v>38938</v>
      </c>
      <c r="O7" s="247">
        <v>20769</v>
      </c>
      <c r="P7" s="247">
        <v>18169</v>
      </c>
      <c r="Q7" s="248">
        <v>99.999999999999986</v>
      </c>
      <c r="R7" s="249">
        <f>SUM(R8:R25)</f>
        <v>38217</v>
      </c>
      <c r="S7" s="250">
        <f t="shared" ref="S7:U7" si="1">SUM(S8:S25)</f>
        <v>20455</v>
      </c>
      <c r="T7" s="250">
        <f t="shared" si="1"/>
        <v>17762</v>
      </c>
      <c r="U7" s="248">
        <f t="shared" si="1"/>
        <v>100.00000000000001</v>
      </c>
      <c r="V7" s="251">
        <f>SUM(W7:X7)</f>
        <v>37858</v>
      </c>
      <c r="W7" s="247">
        <f>SUM(W8:W25)</f>
        <v>20346</v>
      </c>
      <c r="X7" s="247">
        <f>SUM(X8:X25)</f>
        <v>17512</v>
      </c>
      <c r="Y7" s="248">
        <f>SUM(Y8:Y25)</f>
        <v>100</v>
      </c>
      <c r="Z7" s="252"/>
      <c r="AA7" s="252"/>
    </row>
    <row r="8" spans="1:28" s="244" customFormat="1" ht="25.5" customHeight="1">
      <c r="A8" s="254" t="s">
        <v>168</v>
      </c>
      <c r="B8" s="255">
        <f t="shared" ref="B8:B25" si="2">SUM(C8:D8)</f>
        <v>961</v>
      </c>
      <c r="C8" s="255">
        <v>512</v>
      </c>
      <c r="D8" s="255">
        <v>449</v>
      </c>
      <c r="E8" s="256">
        <v>2.2999999999999998</v>
      </c>
      <c r="F8" s="257">
        <f>SUM(G8:H8)</f>
        <v>866</v>
      </c>
      <c r="G8" s="257">
        <v>463</v>
      </c>
      <c r="H8" s="257">
        <v>403</v>
      </c>
      <c r="I8" s="258">
        <v>2.0987325206601555</v>
      </c>
      <c r="J8" s="257">
        <v>794</v>
      </c>
      <c r="K8" s="257">
        <v>429</v>
      </c>
      <c r="L8" s="257">
        <v>365</v>
      </c>
      <c r="M8" s="258">
        <v>1.9714952574862195</v>
      </c>
      <c r="N8" s="257">
        <v>681</v>
      </c>
      <c r="O8" s="257">
        <v>351</v>
      </c>
      <c r="P8" s="257">
        <v>330</v>
      </c>
      <c r="Q8" s="258">
        <v>1.7489342030920951</v>
      </c>
      <c r="R8" s="259">
        <v>623</v>
      </c>
      <c r="S8" s="260">
        <v>319</v>
      </c>
      <c r="T8" s="260">
        <v>304</v>
      </c>
      <c r="U8" s="261">
        <f>R8/$R$7*100</f>
        <v>1.6301645864405894</v>
      </c>
      <c r="V8" s="262">
        <f>SUM(W8:X8)</f>
        <v>608</v>
      </c>
      <c r="W8" s="263">
        <v>316</v>
      </c>
      <c r="X8" s="263">
        <v>292</v>
      </c>
      <c r="Y8" s="264">
        <f t="shared" ref="Y8:Y25" si="3">V8/$V$7*100</f>
        <v>1.6060013735538063</v>
      </c>
    </row>
    <row r="9" spans="1:28" s="244" customFormat="1" ht="25.5" customHeight="1">
      <c r="A9" s="254" t="s">
        <v>169</v>
      </c>
      <c r="B9" s="255">
        <f t="shared" si="2"/>
        <v>1011</v>
      </c>
      <c r="C9" s="255">
        <v>504</v>
      </c>
      <c r="D9" s="255">
        <v>507</v>
      </c>
      <c r="E9" s="256">
        <v>2.4</v>
      </c>
      <c r="F9" s="257">
        <f t="shared" ref="F9:F25" si="4">SUM(G9:H9)</f>
        <v>990</v>
      </c>
      <c r="G9" s="257">
        <v>502</v>
      </c>
      <c r="H9" s="257">
        <v>488</v>
      </c>
      <c r="I9" s="258">
        <v>2.3992438746576839</v>
      </c>
      <c r="J9" s="257">
        <v>939</v>
      </c>
      <c r="K9" s="257">
        <v>479</v>
      </c>
      <c r="L9" s="257">
        <v>460</v>
      </c>
      <c r="M9" s="258">
        <v>2.3315290261707302</v>
      </c>
      <c r="N9" s="257">
        <v>879</v>
      </c>
      <c r="O9" s="257">
        <v>444</v>
      </c>
      <c r="P9" s="257">
        <v>435</v>
      </c>
      <c r="Q9" s="258">
        <v>2.2574348965021316</v>
      </c>
      <c r="R9" s="259">
        <v>789</v>
      </c>
      <c r="S9" s="260">
        <v>406</v>
      </c>
      <c r="T9" s="260">
        <v>383</v>
      </c>
      <c r="U9" s="261">
        <f t="shared" ref="U9:U25" si="5">R9/$R$7*100</f>
        <v>2.0645262579480335</v>
      </c>
      <c r="V9" s="262">
        <f t="shared" ref="V9:V25" si="6">SUM(W9:X9)</f>
        <v>717</v>
      </c>
      <c r="W9" s="263">
        <v>380</v>
      </c>
      <c r="X9" s="263">
        <v>337</v>
      </c>
      <c r="Y9" s="264">
        <f t="shared" si="3"/>
        <v>1.8939193829573671</v>
      </c>
    </row>
    <row r="10" spans="1:28" s="244" customFormat="1" ht="25.5" customHeight="1">
      <c r="A10" s="254" t="s">
        <v>170</v>
      </c>
      <c r="B10" s="255">
        <f t="shared" si="2"/>
        <v>903</v>
      </c>
      <c r="C10" s="255">
        <v>467</v>
      </c>
      <c r="D10" s="255">
        <v>436</v>
      </c>
      <c r="E10" s="256">
        <v>2.1</v>
      </c>
      <c r="F10" s="257">
        <f t="shared" si="4"/>
        <v>912</v>
      </c>
      <c r="G10" s="257">
        <v>461</v>
      </c>
      <c r="H10" s="257">
        <v>451</v>
      </c>
      <c r="I10" s="258">
        <v>2.2102125390785936</v>
      </c>
      <c r="J10" s="257">
        <v>911</v>
      </c>
      <c r="K10" s="257">
        <v>448</v>
      </c>
      <c r="L10" s="257">
        <v>463</v>
      </c>
      <c r="M10" s="258">
        <v>2.2620052639419974</v>
      </c>
      <c r="N10" s="257">
        <v>906</v>
      </c>
      <c r="O10" s="257">
        <v>458</v>
      </c>
      <c r="P10" s="257">
        <v>448</v>
      </c>
      <c r="Q10" s="258">
        <v>2.3267759001489545</v>
      </c>
      <c r="R10" s="259">
        <v>936</v>
      </c>
      <c r="S10" s="260">
        <v>476</v>
      </c>
      <c r="T10" s="260">
        <v>460</v>
      </c>
      <c r="U10" s="261">
        <f t="shared" si="5"/>
        <v>2.4491718345239031</v>
      </c>
      <c r="V10" s="262">
        <f t="shared" si="6"/>
        <v>932</v>
      </c>
      <c r="W10" s="263">
        <v>467</v>
      </c>
      <c r="X10" s="263">
        <v>465</v>
      </c>
      <c r="Y10" s="264">
        <f t="shared" si="3"/>
        <v>2.4618310528818217</v>
      </c>
    </row>
    <row r="11" spans="1:28" s="244" customFormat="1" ht="25.5" customHeight="1">
      <c r="A11" s="254" t="s">
        <v>171</v>
      </c>
      <c r="B11" s="255">
        <f t="shared" si="2"/>
        <v>1565</v>
      </c>
      <c r="C11" s="255">
        <v>840</v>
      </c>
      <c r="D11" s="255">
        <v>725</v>
      </c>
      <c r="E11" s="256">
        <v>3.7</v>
      </c>
      <c r="F11" s="257">
        <f t="shared" si="4"/>
        <v>1427</v>
      </c>
      <c r="G11" s="257">
        <v>756</v>
      </c>
      <c r="H11" s="257">
        <v>671</v>
      </c>
      <c r="I11" s="258">
        <v>3.4583040496328432</v>
      </c>
      <c r="J11" s="257">
        <v>1274</v>
      </c>
      <c r="K11" s="257">
        <v>697</v>
      </c>
      <c r="L11" s="257">
        <v>577</v>
      </c>
      <c r="M11" s="258">
        <v>3.1633311814073597</v>
      </c>
      <c r="N11" s="257">
        <v>1134</v>
      </c>
      <c r="O11" s="257">
        <v>599</v>
      </c>
      <c r="P11" s="257">
        <v>535</v>
      </c>
      <c r="Q11" s="258">
        <v>2.9123221531665728</v>
      </c>
      <c r="R11" s="259">
        <v>1021</v>
      </c>
      <c r="S11" s="260">
        <v>524</v>
      </c>
      <c r="T11" s="260">
        <v>497</v>
      </c>
      <c r="U11" s="261">
        <f t="shared" si="5"/>
        <v>2.6715859434283171</v>
      </c>
      <c r="V11" s="262">
        <f t="shared" si="6"/>
        <v>989</v>
      </c>
      <c r="W11" s="263">
        <v>521</v>
      </c>
      <c r="X11" s="263">
        <v>468</v>
      </c>
      <c r="Y11" s="264">
        <f t="shared" si="3"/>
        <v>2.6123936816524909</v>
      </c>
    </row>
    <row r="12" spans="1:28" s="244" customFormat="1" ht="25.5" customHeight="1">
      <c r="A12" s="254" t="s">
        <v>172</v>
      </c>
      <c r="B12" s="255">
        <f t="shared" si="2"/>
        <v>1918</v>
      </c>
      <c r="C12" s="255">
        <v>1113</v>
      </c>
      <c r="D12" s="255">
        <v>805</v>
      </c>
      <c r="E12" s="256">
        <v>4.5999999999999996</v>
      </c>
      <c r="F12" s="257">
        <f t="shared" si="4"/>
        <v>1819</v>
      </c>
      <c r="G12" s="257">
        <v>1066</v>
      </c>
      <c r="H12" s="257">
        <v>753</v>
      </c>
      <c r="I12" s="258">
        <v>4.4083076848508345</v>
      </c>
      <c r="J12" s="257">
        <v>1630</v>
      </c>
      <c r="K12" s="257">
        <v>955</v>
      </c>
      <c r="L12" s="257">
        <v>675</v>
      </c>
      <c r="M12" s="258">
        <v>4.0472761583155386</v>
      </c>
      <c r="N12" s="257">
        <v>1464</v>
      </c>
      <c r="O12" s="257">
        <v>877</v>
      </c>
      <c r="P12" s="257">
        <v>587</v>
      </c>
      <c r="Q12" s="258">
        <v>3.7598233088499668</v>
      </c>
      <c r="R12" s="259">
        <v>1301</v>
      </c>
      <c r="S12" s="260">
        <v>764</v>
      </c>
      <c r="T12" s="260">
        <v>537</v>
      </c>
      <c r="U12" s="261">
        <f t="shared" si="5"/>
        <v>3.4042441845252109</v>
      </c>
      <c r="V12" s="262">
        <f t="shared" si="6"/>
        <v>1218</v>
      </c>
      <c r="W12" s="263">
        <v>703</v>
      </c>
      <c r="X12" s="263">
        <v>515</v>
      </c>
      <c r="Y12" s="264">
        <f t="shared" si="3"/>
        <v>3.2172856463627242</v>
      </c>
    </row>
    <row r="13" spans="1:28" s="244" customFormat="1" ht="25.5" customHeight="1">
      <c r="A13" s="254" t="s">
        <v>173</v>
      </c>
      <c r="B13" s="255">
        <f t="shared" si="2"/>
        <v>1702</v>
      </c>
      <c r="C13" s="255">
        <v>981</v>
      </c>
      <c r="D13" s="255">
        <v>721</v>
      </c>
      <c r="E13" s="256">
        <v>4</v>
      </c>
      <c r="F13" s="257">
        <f t="shared" si="4"/>
        <v>1605</v>
      </c>
      <c r="G13" s="257">
        <v>943</v>
      </c>
      <c r="H13" s="257">
        <v>662</v>
      </c>
      <c r="I13" s="258">
        <v>3.8896832513389721</v>
      </c>
      <c r="J13" s="257">
        <v>1522</v>
      </c>
      <c r="K13" s="257">
        <v>907</v>
      </c>
      <c r="L13" s="257">
        <v>615</v>
      </c>
      <c r="M13" s="258">
        <v>3.7791130754332816</v>
      </c>
      <c r="N13" s="257">
        <v>1315</v>
      </c>
      <c r="O13" s="257">
        <v>802</v>
      </c>
      <c r="P13" s="257">
        <v>513</v>
      </c>
      <c r="Q13" s="258">
        <v>3.3771636961323126</v>
      </c>
      <c r="R13" s="259">
        <v>1237</v>
      </c>
      <c r="S13" s="260">
        <v>790</v>
      </c>
      <c r="T13" s="260">
        <v>447</v>
      </c>
      <c r="U13" s="261">
        <f t="shared" si="5"/>
        <v>3.2367794437030639</v>
      </c>
      <c r="V13" s="262">
        <f t="shared" si="6"/>
        <v>1180</v>
      </c>
      <c r="W13" s="263">
        <v>767</v>
      </c>
      <c r="X13" s="263">
        <v>413</v>
      </c>
      <c r="Y13" s="264">
        <f t="shared" si="3"/>
        <v>3.1169105605156107</v>
      </c>
    </row>
    <row r="14" spans="1:28" s="244" customFormat="1" ht="25.5" customHeight="1">
      <c r="A14" s="254" t="s">
        <v>174</v>
      </c>
      <c r="B14" s="255">
        <f t="shared" si="2"/>
        <v>1595</v>
      </c>
      <c r="C14" s="255">
        <v>990</v>
      </c>
      <c r="D14" s="255">
        <v>605</v>
      </c>
      <c r="E14" s="256">
        <v>3.8</v>
      </c>
      <c r="F14" s="257">
        <f t="shared" si="4"/>
        <v>1451</v>
      </c>
      <c r="G14" s="257">
        <v>889</v>
      </c>
      <c r="H14" s="257">
        <v>562</v>
      </c>
      <c r="I14" s="258">
        <v>3.5164675375033325</v>
      </c>
      <c r="J14" s="257">
        <v>1358</v>
      </c>
      <c r="K14" s="257">
        <v>836</v>
      </c>
      <c r="L14" s="257">
        <v>522</v>
      </c>
      <c r="M14" s="258">
        <v>3.3719024680935594</v>
      </c>
      <c r="N14" s="257">
        <v>1175</v>
      </c>
      <c r="O14" s="257">
        <v>734</v>
      </c>
      <c r="P14" s="257">
        <v>441</v>
      </c>
      <c r="Q14" s="258">
        <v>3.0176177512969335</v>
      </c>
      <c r="R14" s="259">
        <v>1088</v>
      </c>
      <c r="S14" s="260">
        <v>658</v>
      </c>
      <c r="T14" s="260">
        <v>430</v>
      </c>
      <c r="U14" s="261">
        <f t="shared" si="5"/>
        <v>2.8469005939765024</v>
      </c>
      <c r="V14" s="262">
        <f t="shared" si="6"/>
        <v>1037</v>
      </c>
      <c r="W14" s="263">
        <v>616</v>
      </c>
      <c r="X14" s="263">
        <v>421</v>
      </c>
      <c r="Y14" s="264">
        <f t="shared" si="3"/>
        <v>2.7391832637751601</v>
      </c>
    </row>
    <row r="15" spans="1:28" s="244" customFormat="1" ht="25.5" customHeight="1">
      <c r="A15" s="254" t="s">
        <v>175</v>
      </c>
      <c r="B15" s="255">
        <f t="shared" si="2"/>
        <v>1823</v>
      </c>
      <c r="C15" s="255">
        <v>1175</v>
      </c>
      <c r="D15" s="255">
        <v>648</v>
      </c>
      <c r="E15" s="256">
        <v>4.3</v>
      </c>
      <c r="F15" s="257">
        <f t="shared" si="4"/>
        <v>1808</v>
      </c>
      <c r="G15" s="257">
        <v>1147</v>
      </c>
      <c r="H15" s="257">
        <v>661</v>
      </c>
      <c r="I15" s="258">
        <v>4.3816494195768607</v>
      </c>
      <c r="J15" s="257">
        <v>1693</v>
      </c>
      <c r="K15" s="257">
        <v>1071</v>
      </c>
      <c r="L15" s="257">
        <v>622</v>
      </c>
      <c r="M15" s="258">
        <v>4.2037046233301876</v>
      </c>
      <c r="N15" s="257">
        <v>1507</v>
      </c>
      <c r="O15" s="257">
        <v>976</v>
      </c>
      <c r="P15" s="257">
        <v>531</v>
      </c>
      <c r="Q15" s="258">
        <v>3.8702552776208328</v>
      </c>
      <c r="R15" s="259">
        <v>1381</v>
      </c>
      <c r="S15" s="260">
        <v>891</v>
      </c>
      <c r="T15" s="260">
        <v>490</v>
      </c>
      <c r="U15" s="261">
        <f t="shared" si="5"/>
        <v>3.6135751105528953</v>
      </c>
      <c r="V15" s="262">
        <f t="shared" si="6"/>
        <v>1271</v>
      </c>
      <c r="W15" s="263">
        <v>795</v>
      </c>
      <c r="X15" s="263">
        <v>476</v>
      </c>
      <c r="Y15" s="264">
        <f t="shared" si="3"/>
        <v>3.3572824766231713</v>
      </c>
    </row>
    <row r="16" spans="1:28" s="244" customFormat="1" ht="25.5" customHeight="1">
      <c r="A16" s="254" t="s">
        <v>176</v>
      </c>
      <c r="B16" s="255">
        <f t="shared" si="2"/>
        <v>2178</v>
      </c>
      <c r="C16" s="255">
        <v>1497</v>
      </c>
      <c r="D16" s="255">
        <v>681</v>
      </c>
      <c r="E16" s="256">
        <v>5.2</v>
      </c>
      <c r="F16" s="257">
        <f t="shared" si="4"/>
        <v>2060</v>
      </c>
      <c r="G16" s="257">
        <v>1429</v>
      </c>
      <c r="H16" s="257">
        <v>631</v>
      </c>
      <c r="I16" s="258">
        <v>4.9923660422169984</v>
      </c>
      <c r="J16" s="257">
        <v>1920</v>
      </c>
      <c r="K16" s="257">
        <v>1302</v>
      </c>
      <c r="L16" s="257">
        <v>618</v>
      </c>
      <c r="M16" s="258">
        <v>4.767343695684561</v>
      </c>
      <c r="N16" s="257">
        <v>1831</v>
      </c>
      <c r="O16" s="257">
        <v>1237</v>
      </c>
      <c r="P16" s="257">
        <v>594</v>
      </c>
      <c r="Q16" s="258">
        <v>4.7023473213827112</v>
      </c>
      <c r="R16" s="259">
        <v>1802</v>
      </c>
      <c r="S16" s="260">
        <v>1175</v>
      </c>
      <c r="T16" s="260">
        <v>627</v>
      </c>
      <c r="U16" s="261">
        <f t="shared" si="5"/>
        <v>4.7151791087735822</v>
      </c>
      <c r="V16" s="262">
        <f t="shared" si="6"/>
        <v>1787</v>
      </c>
      <c r="W16" s="263">
        <v>1169</v>
      </c>
      <c r="X16" s="263">
        <v>618</v>
      </c>
      <c r="Y16" s="264">
        <f t="shared" si="3"/>
        <v>4.7202704844418619</v>
      </c>
    </row>
    <row r="17" spans="1:25" s="244" customFormat="1" ht="25.5" customHeight="1">
      <c r="A17" s="254" t="s">
        <v>177</v>
      </c>
      <c r="B17" s="255">
        <f t="shared" si="2"/>
        <v>2919</v>
      </c>
      <c r="C17" s="255">
        <v>1909</v>
      </c>
      <c r="D17" s="255">
        <v>1010</v>
      </c>
      <c r="E17" s="256">
        <v>6.9</v>
      </c>
      <c r="F17" s="257">
        <f t="shared" si="4"/>
        <v>2803</v>
      </c>
      <c r="G17" s="257">
        <v>1852</v>
      </c>
      <c r="H17" s="257">
        <v>951</v>
      </c>
      <c r="I17" s="258">
        <v>6.793010687540896</v>
      </c>
      <c r="J17" s="257">
        <v>2650</v>
      </c>
      <c r="K17" s="257">
        <v>1753</v>
      </c>
      <c r="L17" s="257">
        <v>897</v>
      </c>
      <c r="M17" s="258">
        <v>6.5799274966479606</v>
      </c>
      <c r="N17" s="257">
        <v>2493</v>
      </c>
      <c r="O17" s="257">
        <v>1662</v>
      </c>
      <c r="P17" s="257">
        <v>831</v>
      </c>
      <c r="Q17" s="258">
        <v>6.4024860033900053</v>
      </c>
      <c r="R17" s="259">
        <v>2300</v>
      </c>
      <c r="S17" s="260">
        <v>1544</v>
      </c>
      <c r="T17" s="260">
        <v>756</v>
      </c>
      <c r="U17" s="261">
        <f t="shared" si="5"/>
        <v>6.0182641232959151</v>
      </c>
      <c r="V17" s="262">
        <f t="shared" si="6"/>
        <v>2210</v>
      </c>
      <c r="W17" s="263">
        <v>1500</v>
      </c>
      <c r="X17" s="263">
        <v>710</v>
      </c>
      <c r="Y17" s="264">
        <f t="shared" si="3"/>
        <v>5.8376036768978814</v>
      </c>
    </row>
    <row r="18" spans="1:25" s="244" customFormat="1" ht="25.5" customHeight="1">
      <c r="A18" s="254" t="s">
        <v>178</v>
      </c>
      <c r="B18" s="255">
        <f t="shared" si="2"/>
        <v>3470</v>
      </c>
      <c r="C18" s="255">
        <v>2125</v>
      </c>
      <c r="D18" s="255">
        <v>1345</v>
      </c>
      <c r="E18" s="256">
        <v>8.1999999999999993</v>
      </c>
      <c r="F18" s="257">
        <f t="shared" si="4"/>
        <v>3370</v>
      </c>
      <c r="G18" s="257">
        <v>2067</v>
      </c>
      <c r="H18" s="257">
        <v>1303</v>
      </c>
      <c r="I18" s="258">
        <v>8.1671230884812047</v>
      </c>
      <c r="J18" s="257">
        <v>3287</v>
      </c>
      <c r="K18" s="257">
        <v>2044</v>
      </c>
      <c r="L18" s="257">
        <v>1243</v>
      </c>
      <c r="M18" s="258">
        <v>8.1615930873516422</v>
      </c>
      <c r="N18" s="257">
        <v>3149</v>
      </c>
      <c r="O18" s="257">
        <v>1992</v>
      </c>
      <c r="P18" s="257">
        <v>1157</v>
      </c>
      <c r="Q18" s="258">
        <v>8.0872155734757829</v>
      </c>
      <c r="R18" s="259">
        <v>3062</v>
      </c>
      <c r="S18" s="260">
        <v>1941</v>
      </c>
      <c r="T18" s="260">
        <v>1121</v>
      </c>
      <c r="U18" s="261">
        <f t="shared" si="5"/>
        <v>8.0121411937096063</v>
      </c>
      <c r="V18" s="262">
        <f t="shared" si="6"/>
        <v>3025</v>
      </c>
      <c r="W18" s="263">
        <v>1930</v>
      </c>
      <c r="X18" s="263">
        <v>1095</v>
      </c>
      <c r="Y18" s="264">
        <f t="shared" si="3"/>
        <v>7.9903851233556979</v>
      </c>
    </row>
    <row r="19" spans="1:25" s="244" customFormat="1" ht="25.5" customHeight="1">
      <c r="A19" s="254" t="s">
        <v>179</v>
      </c>
      <c r="B19" s="255">
        <f t="shared" si="2"/>
        <v>4298</v>
      </c>
      <c r="C19" s="255">
        <v>2496</v>
      </c>
      <c r="D19" s="255">
        <v>1802</v>
      </c>
      <c r="E19" s="256">
        <v>10.199999999999999</v>
      </c>
      <c r="F19" s="257">
        <f t="shared" si="4"/>
        <v>4222</v>
      </c>
      <c r="G19" s="257">
        <v>2462</v>
      </c>
      <c r="H19" s="257">
        <v>1760</v>
      </c>
      <c r="I19" s="258">
        <v>10.231926907883576</v>
      </c>
      <c r="J19" s="257">
        <v>4074</v>
      </c>
      <c r="K19" s="257">
        <v>2350</v>
      </c>
      <c r="L19" s="257">
        <v>1724</v>
      </c>
      <c r="M19" s="258">
        <v>10.115707404280677</v>
      </c>
      <c r="N19" s="257">
        <v>3893</v>
      </c>
      <c r="O19" s="257">
        <v>2285</v>
      </c>
      <c r="P19" s="257">
        <v>1608</v>
      </c>
      <c r="Q19" s="258">
        <v>9.9979454517437976</v>
      </c>
      <c r="R19" s="259">
        <v>3841</v>
      </c>
      <c r="S19" s="260">
        <v>2309</v>
      </c>
      <c r="T19" s="260">
        <v>1532</v>
      </c>
      <c r="U19" s="261">
        <f t="shared" si="5"/>
        <v>10.050501085904179</v>
      </c>
      <c r="V19" s="262">
        <f t="shared" si="6"/>
        <v>3743</v>
      </c>
      <c r="W19" s="263">
        <v>2272</v>
      </c>
      <c r="X19" s="263">
        <v>1471</v>
      </c>
      <c r="Y19" s="264">
        <f t="shared" si="3"/>
        <v>9.8869459559406216</v>
      </c>
    </row>
    <row r="20" spans="1:25" s="244" customFormat="1" ht="25.5" customHeight="1">
      <c r="A20" s="254" t="s">
        <v>180</v>
      </c>
      <c r="B20" s="255">
        <f t="shared" si="2"/>
        <v>3703</v>
      </c>
      <c r="C20" s="255">
        <v>2034</v>
      </c>
      <c r="D20" s="255">
        <v>1669</v>
      </c>
      <c r="E20" s="256">
        <v>8.8000000000000007</v>
      </c>
      <c r="F20" s="257">
        <f t="shared" si="4"/>
        <v>3972</v>
      </c>
      <c r="G20" s="257">
        <v>2210</v>
      </c>
      <c r="H20" s="257">
        <v>1762</v>
      </c>
      <c r="I20" s="258">
        <v>9.6260572425659792</v>
      </c>
      <c r="J20" s="257">
        <v>4150</v>
      </c>
      <c r="K20" s="257">
        <v>2353</v>
      </c>
      <c r="L20" s="257">
        <v>1797</v>
      </c>
      <c r="M20" s="258">
        <v>10.304414758901524</v>
      </c>
      <c r="N20" s="257">
        <v>4220</v>
      </c>
      <c r="O20" s="257">
        <v>2373</v>
      </c>
      <c r="P20" s="257">
        <v>1847</v>
      </c>
      <c r="Q20" s="258">
        <v>10.837742051466433</v>
      </c>
      <c r="R20" s="259">
        <v>4425</v>
      </c>
      <c r="S20" s="260">
        <v>2520</v>
      </c>
      <c r="T20" s="260">
        <v>1905</v>
      </c>
      <c r="U20" s="261">
        <f t="shared" si="5"/>
        <v>11.578616845906273</v>
      </c>
      <c r="V20" s="262">
        <f t="shared" si="6"/>
        <v>4486</v>
      </c>
      <c r="W20" s="263">
        <v>2567</v>
      </c>
      <c r="X20" s="263">
        <v>1919</v>
      </c>
      <c r="Y20" s="264">
        <f t="shared" si="3"/>
        <v>11.849543029214434</v>
      </c>
    </row>
    <row r="21" spans="1:25" s="244" customFormat="1" ht="25.5" customHeight="1">
      <c r="A21" s="254" t="s">
        <v>181</v>
      </c>
      <c r="B21" s="255">
        <f t="shared" si="2"/>
        <v>3343</v>
      </c>
      <c r="C21" s="255">
        <v>1713</v>
      </c>
      <c r="D21" s="255">
        <v>1630</v>
      </c>
      <c r="E21" s="256">
        <v>7.9</v>
      </c>
      <c r="F21" s="257">
        <f t="shared" si="4"/>
        <v>3274</v>
      </c>
      <c r="G21" s="257">
        <v>1685</v>
      </c>
      <c r="H21" s="257">
        <v>1589</v>
      </c>
      <c r="I21" s="258">
        <v>7.9344691369992493</v>
      </c>
      <c r="J21" s="257">
        <v>3298</v>
      </c>
      <c r="K21" s="257">
        <v>1715</v>
      </c>
      <c r="L21" s="257">
        <v>1583</v>
      </c>
      <c r="M21" s="258">
        <v>8.1889059939414999</v>
      </c>
      <c r="N21" s="257">
        <v>3421</v>
      </c>
      <c r="O21" s="257">
        <v>1835</v>
      </c>
      <c r="P21" s="257">
        <v>1586</v>
      </c>
      <c r="Q21" s="258">
        <v>8.7857619805845193</v>
      </c>
      <c r="R21" s="259">
        <v>3545</v>
      </c>
      <c r="S21" s="260">
        <v>1890</v>
      </c>
      <c r="T21" s="260">
        <v>1655</v>
      </c>
      <c r="U21" s="261">
        <f t="shared" si="5"/>
        <v>9.2759766596017474</v>
      </c>
      <c r="V21" s="262">
        <f t="shared" si="6"/>
        <v>3674</v>
      </c>
      <c r="W21" s="263">
        <v>1995</v>
      </c>
      <c r="X21" s="263">
        <v>1679</v>
      </c>
      <c r="Y21" s="264">
        <f t="shared" si="3"/>
        <v>9.7046859316392844</v>
      </c>
    </row>
    <row r="22" spans="1:25" s="244" customFormat="1" ht="25.5" customHeight="1">
      <c r="A22" s="254" t="s">
        <v>182</v>
      </c>
      <c r="B22" s="255">
        <f t="shared" si="2"/>
        <v>3281</v>
      </c>
      <c r="C22" s="255">
        <v>1521</v>
      </c>
      <c r="D22" s="255">
        <v>1760</v>
      </c>
      <c r="E22" s="256">
        <v>7.8</v>
      </c>
      <c r="F22" s="257">
        <f t="shared" si="4"/>
        <v>3235</v>
      </c>
      <c r="G22" s="257">
        <v>1532</v>
      </c>
      <c r="H22" s="257">
        <v>1703</v>
      </c>
      <c r="I22" s="258">
        <v>7.8399534692097035</v>
      </c>
      <c r="J22" s="257">
        <v>3242</v>
      </c>
      <c r="K22" s="257">
        <v>1595</v>
      </c>
      <c r="L22" s="257">
        <v>1647</v>
      </c>
      <c r="M22" s="258">
        <v>8.0498584694840343</v>
      </c>
      <c r="N22" s="257">
        <v>3232</v>
      </c>
      <c r="O22" s="257">
        <v>1599</v>
      </c>
      <c r="P22" s="257">
        <v>1633</v>
      </c>
      <c r="Q22" s="258">
        <v>8.3003749550567569</v>
      </c>
      <c r="R22" s="259">
        <v>3179</v>
      </c>
      <c r="S22" s="260">
        <v>1618</v>
      </c>
      <c r="T22" s="260">
        <v>1561</v>
      </c>
      <c r="U22" s="261">
        <f t="shared" si="5"/>
        <v>8.3182876730250932</v>
      </c>
      <c r="V22" s="262">
        <f t="shared" si="6"/>
        <v>3153</v>
      </c>
      <c r="W22" s="263">
        <v>1580</v>
      </c>
      <c r="X22" s="263">
        <v>1573</v>
      </c>
      <c r="Y22" s="264">
        <f t="shared" si="3"/>
        <v>8.328490675682815</v>
      </c>
    </row>
    <row r="23" spans="1:25" s="244" customFormat="1" ht="25.5" customHeight="1">
      <c r="A23" s="254" t="s">
        <v>183</v>
      </c>
      <c r="B23" s="255">
        <f t="shared" si="2"/>
        <v>3697</v>
      </c>
      <c r="C23" s="255">
        <v>1404</v>
      </c>
      <c r="D23" s="255">
        <v>2293</v>
      </c>
      <c r="E23" s="256">
        <v>8.8000000000000007</v>
      </c>
      <c r="F23" s="257">
        <f t="shared" si="4"/>
        <v>3493</v>
      </c>
      <c r="G23" s="257">
        <v>1342</v>
      </c>
      <c r="H23" s="257">
        <v>2151</v>
      </c>
      <c r="I23" s="258">
        <v>8.465210963817464</v>
      </c>
      <c r="J23" s="257">
        <v>3343</v>
      </c>
      <c r="K23" s="257">
        <v>1306</v>
      </c>
      <c r="L23" s="257">
        <v>2037</v>
      </c>
      <c r="M23" s="258">
        <v>8.3006406118091078</v>
      </c>
      <c r="N23" s="257">
        <v>3174</v>
      </c>
      <c r="O23" s="257">
        <v>1282</v>
      </c>
      <c r="P23" s="257">
        <v>1892</v>
      </c>
      <c r="Q23" s="258">
        <v>8.1514202064821006</v>
      </c>
      <c r="R23" s="259">
        <v>3030</v>
      </c>
      <c r="S23" s="260">
        <v>1259</v>
      </c>
      <c r="T23" s="260">
        <v>1771</v>
      </c>
      <c r="U23" s="261">
        <f t="shared" si="5"/>
        <v>7.9284088232985317</v>
      </c>
      <c r="V23" s="262">
        <f t="shared" si="6"/>
        <v>2901</v>
      </c>
      <c r="W23" s="263">
        <v>1292</v>
      </c>
      <c r="X23" s="263">
        <v>1609</v>
      </c>
      <c r="Y23" s="264">
        <f t="shared" si="3"/>
        <v>7.6628453695388021</v>
      </c>
    </row>
    <row r="24" spans="1:25" s="244" customFormat="1" ht="25.5" customHeight="1">
      <c r="A24" s="254" t="s">
        <v>184</v>
      </c>
      <c r="B24" s="255">
        <f t="shared" si="2"/>
        <v>2324</v>
      </c>
      <c r="C24" s="255">
        <v>719</v>
      </c>
      <c r="D24" s="255">
        <v>1605</v>
      </c>
      <c r="E24" s="256">
        <v>5.5</v>
      </c>
      <c r="F24" s="257">
        <f t="shared" si="4"/>
        <v>2466</v>
      </c>
      <c r="G24" s="257">
        <v>775</v>
      </c>
      <c r="H24" s="257">
        <v>1691</v>
      </c>
      <c r="I24" s="258">
        <v>5.9762983786927757</v>
      </c>
      <c r="J24" s="257">
        <v>2565</v>
      </c>
      <c r="K24" s="257">
        <v>797</v>
      </c>
      <c r="L24" s="257">
        <v>1768</v>
      </c>
      <c r="M24" s="258">
        <v>6.3688732184535928</v>
      </c>
      <c r="N24" s="257">
        <v>2661</v>
      </c>
      <c r="O24" s="257">
        <v>850</v>
      </c>
      <c r="P24" s="257">
        <v>1811</v>
      </c>
      <c r="Q24" s="258">
        <v>6.8339411371924603</v>
      </c>
      <c r="R24" s="259">
        <v>2757</v>
      </c>
      <c r="S24" s="260">
        <v>927</v>
      </c>
      <c r="T24" s="260">
        <v>1830</v>
      </c>
      <c r="U24" s="261">
        <f t="shared" si="5"/>
        <v>7.2140670382290608</v>
      </c>
      <c r="V24" s="262">
        <f t="shared" si="6"/>
        <v>2878</v>
      </c>
      <c r="W24" s="263">
        <v>995</v>
      </c>
      <c r="X24" s="263">
        <v>1883</v>
      </c>
      <c r="Y24" s="264">
        <f t="shared" si="3"/>
        <v>7.6020920281050248</v>
      </c>
    </row>
    <row r="25" spans="1:25" s="244" customFormat="1" ht="25.5" customHeight="1">
      <c r="A25" s="265" t="s">
        <v>185</v>
      </c>
      <c r="B25" s="266">
        <f t="shared" si="2"/>
        <v>1379</v>
      </c>
      <c r="C25" s="266">
        <v>301</v>
      </c>
      <c r="D25" s="266">
        <v>1078</v>
      </c>
      <c r="E25" s="267">
        <v>3.3</v>
      </c>
      <c r="F25" s="268">
        <f t="shared" si="4"/>
        <v>1490</v>
      </c>
      <c r="G25" s="269">
        <v>334</v>
      </c>
      <c r="H25" s="269">
        <v>1156</v>
      </c>
      <c r="I25" s="270">
        <v>3.6109832052928774</v>
      </c>
      <c r="J25" s="268">
        <v>1624</v>
      </c>
      <c r="K25" s="269">
        <v>365</v>
      </c>
      <c r="L25" s="269">
        <v>1259</v>
      </c>
      <c r="M25" s="270">
        <v>4.0323782092665246</v>
      </c>
      <c r="N25" s="268">
        <v>1803</v>
      </c>
      <c r="O25" s="269">
        <v>413</v>
      </c>
      <c r="P25" s="269">
        <v>1390</v>
      </c>
      <c r="Q25" s="270">
        <v>4.6304381324156356</v>
      </c>
      <c r="R25" s="271">
        <v>1900</v>
      </c>
      <c r="S25" s="272">
        <v>444</v>
      </c>
      <c r="T25" s="272">
        <v>1456</v>
      </c>
      <c r="U25" s="273">
        <f t="shared" si="5"/>
        <v>4.9716094931574952</v>
      </c>
      <c r="V25" s="262">
        <f t="shared" si="6"/>
        <v>2049</v>
      </c>
      <c r="W25" s="263">
        <v>481</v>
      </c>
      <c r="X25" s="263">
        <v>1568</v>
      </c>
      <c r="Y25" s="274">
        <f t="shared" si="3"/>
        <v>5.4123302868614296</v>
      </c>
    </row>
    <row r="26" spans="1:25" s="276" customFormat="1" ht="16.5" customHeight="1">
      <c r="A26" s="275" t="s">
        <v>186</v>
      </c>
      <c r="Q26" s="241"/>
      <c r="R26" s="241"/>
      <c r="S26" s="241"/>
      <c r="T26" s="241"/>
      <c r="U26" s="241"/>
      <c r="V26" s="595" t="s">
        <v>187</v>
      </c>
      <c r="W26" s="595"/>
      <c r="X26" s="595"/>
      <c r="Y26" s="595"/>
    </row>
    <row r="27" spans="1:25" s="241" customFormat="1" ht="16.5" customHeight="1">
      <c r="A27" s="277" t="s">
        <v>188</v>
      </c>
      <c r="V27" s="278"/>
    </row>
    <row r="28" spans="1:25">
      <c r="A28" s="279"/>
    </row>
    <row r="29" spans="1:25">
      <c r="A29" s="279"/>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row>
    <row r="30" spans="1:25">
      <c r="A30" s="279"/>
      <c r="N30" s="281"/>
      <c r="O30" s="281"/>
      <c r="P30" s="281"/>
      <c r="Q30" s="281"/>
      <c r="R30" s="281"/>
      <c r="S30" s="281"/>
      <c r="T30" s="281"/>
      <c r="U30" s="281"/>
      <c r="V30" s="281"/>
      <c r="W30" s="281"/>
      <c r="X30" s="281"/>
      <c r="Y30" s="281"/>
    </row>
    <row r="31" spans="1:25">
      <c r="A31" s="279"/>
      <c r="N31" s="281"/>
      <c r="O31" s="281"/>
      <c r="P31" s="281"/>
      <c r="Q31" s="281"/>
      <c r="R31" s="281"/>
      <c r="S31" s="281"/>
      <c r="T31" s="281"/>
      <c r="U31" s="281"/>
      <c r="V31" s="281"/>
      <c r="W31" s="281"/>
      <c r="X31" s="281"/>
      <c r="Y31" s="281"/>
    </row>
    <row r="32" spans="1:25">
      <c r="A32" s="279"/>
    </row>
    <row r="33" spans="1:1">
      <c r="A33" s="279"/>
    </row>
    <row r="34" spans="1:1">
      <c r="A34" s="279"/>
    </row>
    <row r="35" spans="1:1">
      <c r="A35" s="279"/>
    </row>
    <row r="36" spans="1:1">
      <c r="A36" s="279"/>
    </row>
    <row r="37" spans="1:1">
      <c r="A37" s="279"/>
    </row>
    <row r="38" spans="1:1">
      <c r="A38" s="279"/>
    </row>
    <row r="39" spans="1:1">
      <c r="A39" s="279"/>
    </row>
    <row r="40" spans="1:1">
      <c r="A40" s="279"/>
    </row>
    <row r="41" spans="1:1">
      <c r="A41" s="279"/>
    </row>
    <row r="42" spans="1:1">
      <c r="A42" s="279"/>
    </row>
    <row r="43" spans="1:1">
      <c r="A43" s="279"/>
    </row>
    <row r="44" spans="1:1">
      <c r="A44" s="279"/>
    </row>
    <row r="45" spans="1:1">
      <c r="A45" s="279"/>
    </row>
    <row r="46" spans="1:1">
      <c r="A46" s="279"/>
    </row>
    <row r="47" spans="1:1">
      <c r="A47" s="279"/>
    </row>
    <row r="48" spans="1:1">
      <c r="A48" s="279"/>
    </row>
    <row r="49" spans="1:1">
      <c r="A49" s="279"/>
    </row>
    <row r="50" spans="1:1">
      <c r="A50" s="279"/>
    </row>
    <row r="51" spans="1:1">
      <c r="A51" s="279"/>
    </row>
    <row r="52" spans="1:1">
      <c r="A52" s="279"/>
    </row>
    <row r="53" spans="1:1">
      <c r="A53" s="279"/>
    </row>
    <row r="54" spans="1:1">
      <c r="A54" s="279"/>
    </row>
    <row r="55" spans="1:1">
      <c r="A55" s="279"/>
    </row>
    <row r="56" spans="1:1">
      <c r="A56" s="279"/>
    </row>
    <row r="57" spans="1:1">
      <c r="A57" s="279"/>
    </row>
    <row r="58" spans="1:1">
      <c r="A58" s="279"/>
    </row>
    <row r="59" spans="1:1">
      <c r="A59" s="279"/>
    </row>
    <row r="60" spans="1:1">
      <c r="A60" s="279"/>
    </row>
    <row r="61" spans="1:1">
      <c r="A61" s="279"/>
    </row>
    <row r="62" spans="1:1">
      <c r="A62" s="279"/>
    </row>
    <row r="63" spans="1:1">
      <c r="A63" s="279"/>
    </row>
    <row r="64" spans="1:1">
      <c r="A64" s="279"/>
    </row>
    <row r="65" spans="1:1">
      <c r="A65" s="279"/>
    </row>
    <row r="66" spans="1:1">
      <c r="A66" s="279"/>
    </row>
    <row r="67" spans="1:1">
      <c r="A67" s="279"/>
    </row>
    <row r="68" spans="1:1">
      <c r="A68" s="279"/>
    </row>
    <row r="69" spans="1:1">
      <c r="A69" s="279"/>
    </row>
    <row r="70" spans="1:1">
      <c r="A70" s="279"/>
    </row>
    <row r="71" spans="1:1">
      <c r="A71" s="279"/>
    </row>
    <row r="72" spans="1:1">
      <c r="A72" s="279"/>
    </row>
    <row r="73" spans="1:1">
      <c r="A73" s="279"/>
    </row>
    <row r="74" spans="1:1">
      <c r="A74" s="279"/>
    </row>
    <row r="75" spans="1:1">
      <c r="A75" s="279"/>
    </row>
    <row r="76" spans="1:1">
      <c r="A76" s="279"/>
    </row>
    <row r="77" spans="1:1">
      <c r="A77" s="279"/>
    </row>
    <row r="78" spans="1:1">
      <c r="A78" s="279"/>
    </row>
    <row r="79" spans="1:1">
      <c r="A79" s="279"/>
    </row>
    <row r="80" spans="1:1">
      <c r="A80" s="279"/>
    </row>
    <row r="81" spans="1:1">
      <c r="A81" s="279"/>
    </row>
    <row r="82" spans="1:1">
      <c r="A82" s="279"/>
    </row>
    <row r="83" spans="1:1">
      <c r="A83" s="279"/>
    </row>
    <row r="84" spans="1:1">
      <c r="A84" s="279"/>
    </row>
    <row r="85" spans="1:1">
      <c r="A85" s="279"/>
    </row>
    <row r="86" spans="1:1">
      <c r="A86" s="279"/>
    </row>
    <row r="87" spans="1:1">
      <c r="A87" s="279"/>
    </row>
    <row r="88" spans="1:1">
      <c r="A88" s="279"/>
    </row>
    <row r="89" spans="1:1">
      <c r="A89" s="279"/>
    </row>
    <row r="90" spans="1:1">
      <c r="A90" s="279"/>
    </row>
    <row r="91" spans="1:1">
      <c r="A91" s="279"/>
    </row>
    <row r="92" spans="1:1">
      <c r="A92" s="279"/>
    </row>
    <row r="93" spans="1:1">
      <c r="A93" s="279"/>
    </row>
    <row r="94" spans="1:1">
      <c r="A94" s="279"/>
    </row>
    <row r="95" spans="1:1">
      <c r="A95" s="279"/>
    </row>
    <row r="96" spans="1:1">
      <c r="A96" s="279"/>
    </row>
    <row r="97" spans="1:1">
      <c r="A97" s="279"/>
    </row>
    <row r="98" spans="1:1">
      <c r="A98" s="279"/>
    </row>
    <row r="99" spans="1:1">
      <c r="A99" s="279"/>
    </row>
    <row r="100" spans="1:1">
      <c r="A100" s="279"/>
    </row>
    <row r="101" spans="1:1">
      <c r="A101" s="279"/>
    </row>
    <row r="102" spans="1:1">
      <c r="A102" s="279"/>
    </row>
    <row r="103" spans="1:1">
      <c r="A103" s="279"/>
    </row>
    <row r="104" spans="1:1">
      <c r="A104" s="279"/>
    </row>
    <row r="105" spans="1:1">
      <c r="A105" s="279"/>
    </row>
    <row r="106" spans="1:1">
      <c r="A106" s="279"/>
    </row>
    <row r="107" spans="1:1">
      <c r="A107" s="279"/>
    </row>
    <row r="108" spans="1:1">
      <c r="A108" s="279"/>
    </row>
    <row r="109" spans="1:1">
      <c r="A109" s="279"/>
    </row>
    <row r="110" spans="1:1">
      <c r="A110" s="279"/>
    </row>
    <row r="111" spans="1:1">
      <c r="A111" s="279"/>
    </row>
    <row r="112" spans="1:1">
      <c r="A112" s="279"/>
    </row>
    <row r="113" spans="1:1">
      <c r="A113" s="279"/>
    </row>
    <row r="114" spans="1:1">
      <c r="A114" s="279"/>
    </row>
    <row r="115" spans="1:1">
      <c r="A115" s="279"/>
    </row>
    <row r="116" spans="1:1">
      <c r="A116" s="279"/>
    </row>
    <row r="117" spans="1:1">
      <c r="A117" s="279"/>
    </row>
    <row r="118" spans="1:1">
      <c r="A118" s="279"/>
    </row>
    <row r="119" spans="1:1">
      <c r="A119" s="279"/>
    </row>
    <row r="120" spans="1:1">
      <c r="A120" s="279"/>
    </row>
    <row r="121" spans="1:1">
      <c r="A121" s="279"/>
    </row>
    <row r="122" spans="1:1">
      <c r="A122" s="279"/>
    </row>
    <row r="123" spans="1:1">
      <c r="A123" s="279"/>
    </row>
    <row r="124" spans="1:1">
      <c r="A124" s="279"/>
    </row>
    <row r="125" spans="1:1">
      <c r="A125" s="279"/>
    </row>
    <row r="126" spans="1:1">
      <c r="A126" s="279"/>
    </row>
    <row r="127" spans="1:1">
      <c r="A127" s="279"/>
    </row>
    <row r="128" spans="1:1">
      <c r="A128" s="279"/>
    </row>
    <row r="129" spans="1:1">
      <c r="A129" s="279"/>
    </row>
    <row r="130" spans="1:1">
      <c r="A130" s="279"/>
    </row>
    <row r="131" spans="1:1">
      <c r="A131" s="279"/>
    </row>
    <row r="132" spans="1:1">
      <c r="A132" s="279"/>
    </row>
    <row r="133" spans="1:1">
      <c r="A133" s="279"/>
    </row>
    <row r="134" spans="1:1">
      <c r="A134" s="279"/>
    </row>
    <row r="135" spans="1:1">
      <c r="A135" s="279"/>
    </row>
    <row r="136" spans="1:1">
      <c r="A136" s="279"/>
    </row>
    <row r="137" spans="1:1">
      <c r="A137" s="279"/>
    </row>
    <row r="138" spans="1:1">
      <c r="A138" s="279"/>
    </row>
    <row r="139" spans="1:1">
      <c r="A139" s="279"/>
    </row>
    <row r="140" spans="1:1">
      <c r="A140" s="279"/>
    </row>
    <row r="141" spans="1:1">
      <c r="A141" s="279"/>
    </row>
    <row r="142" spans="1:1">
      <c r="A142" s="279"/>
    </row>
    <row r="143" spans="1:1">
      <c r="A143" s="279"/>
    </row>
    <row r="144" spans="1:1">
      <c r="A144" s="279"/>
    </row>
    <row r="145" spans="1:1">
      <c r="A145" s="279"/>
    </row>
    <row r="146" spans="1:1">
      <c r="A146" s="279"/>
    </row>
    <row r="147" spans="1:1">
      <c r="A147" s="279"/>
    </row>
    <row r="148" spans="1:1">
      <c r="A148" s="279"/>
    </row>
    <row r="149" spans="1:1">
      <c r="A149" s="279"/>
    </row>
    <row r="150" spans="1:1">
      <c r="A150" s="279"/>
    </row>
    <row r="151" spans="1:1">
      <c r="A151" s="279"/>
    </row>
    <row r="152" spans="1:1">
      <c r="A152" s="279"/>
    </row>
    <row r="153" spans="1:1">
      <c r="A153" s="279"/>
    </row>
    <row r="154" spans="1:1">
      <c r="A154" s="279"/>
    </row>
    <row r="155" spans="1:1">
      <c r="A155" s="279"/>
    </row>
    <row r="156" spans="1:1">
      <c r="A156" s="279"/>
    </row>
    <row r="157" spans="1:1">
      <c r="A157" s="279"/>
    </row>
    <row r="158" spans="1:1">
      <c r="A158" s="279"/>
    </row>
    <row r="159" spans="1:1">
      <c r="A159" s="279"/>
    </row>
    <row r="160" spans="1:1">
      <c r="A160" s="279"/>
    </row>
    <row r="161" spans="1:1">
      <c r="A161" s="279"/>
    </row>
    <row r="162" spans="1:1">
      <c r="A162" s="279"/>
    </row>
    <row r="163" spans="1:1">
      <c r="A163" s="279"/>
    </row>
    <row r="164" spans="1:1">
      <c r="A164" s="279"/>
    </row>
    <row r="165" spans="1:1">
      <c r="A165" s="279"/>
    </row>
    <row r="166" spans="1:1">
      <c r="A166" s="279"/>
    </row>
    <row r="167" spans="1:1">
      <c r="A167" s="279"/>
    </row>
    <row r="168" spans="1:1">
      <c r="A168" s="279"/>
    </row>
    <row r="169" spans="1:1">
      <c r="A169" s="279"/>
    </row>
    <row r="170" spans="1:1">
      <c r="A170" s="279"/>
    </row>
    <row r="171" spans="1:1">
      <c r="A171" s="279"/>
    </row>
    <row r="172" spans="1:1">
      <c r="A172" s="279"/>
    </row>
    <row r="173" spans="1:1">
      <c r="A173" s="279"/>
    </row>
    <row r="174" spans="1:1">
      <c r="A174" s="279"/>
    </row>
    <row r="175" spans="1:1">
      <c r="A175" s="279"/>
    </row>
    <row r="176" spans="1:1">
      <c r="A176" s="279"/>
    </row>
    <row r="177" spans="1:1">
      <c r="A177" s="279"/>
    </row>
    <row r="178" spans="1:1">
      <c r="A178" s="279"/>
    </row>
    <row r="179" spans="1:1">
      <c r="A179" s="279"/>
    </row>
    <row r="180" spans="1:1">
      <c r="A180" s="279"/>
    </row>
    <row r="181" spans="1:1">
      <c r="A181" s="279"/>
    </row>
    <row r="182" spans="1:1">
      <c r="A182" s="279"/>
    </row>
    <row r="183" spans="1:1">
      <c r="A183" s="279"/>
    </row>
    <row r="184" spans="1:1">
      <c r="A184" s="279"/>
    </row>
    <row r="185" spans="1:1">
      <c r="A185" s="279"/>
    </row>
    <row r="186" spans="1:1">
      <c r="A186" s="279"/>
    </row>
    <row r="187" spans="1:1">
      <c r="A187" s="279"/>
    </row>
    <row r="188" spans="1:1">
      <c r="A188" s="279"/>
    </row>
    <row r="189" spans="1:1">
      <c r="A189" s="279"/>
    </row>
    <row r="190" spans="1:1">
      <c r="A190" s="279"/>
    </row>
    <row r="191" spans="1:1">
      <c r="A191" s="279"/>
    </row>
    <row r="192" spans="1:1">
      <c r="A192" s="279"/>
    </row>
    <row r="193" spans="1:1">
      <c r="A193" s="279"/>
    </row>
    <row r="194" spans="1:1">
      <c r="A194" s="279"/>
    </row>
    <row r="195" spans="1:1">
      <c r="A195" s="279"/>
    </row>
    <row r="196" spans="1:1">
      <c r="A196" s="279"/>
    </row>
    <row r="197" spans="1:1">
      <c r="A197" s="279"/>
    </row>
    <row r="198" spans="1:1">
      <c r="A198" s="279"/>
    </row>
    <row r="199" spans="1:1">
      <c r="A199" s="279"/>
    </row>
    <row r="200" spans="1:1">
      <c r="A200" s="279"/>
    </row>
    <row r="201" spans="1:1">
      <c r="A201" s="279"/>
    </row>
    <row r="202" spans="1:1">
      <c r="A202" s="279"/>
    </row>
    <row r="203" spans="1:1">
      <c r="A203" s="279"/>
    </row>
    <row r="204" spans="1:1">
      <c r="A204" s="279"/>
    </row>
    <row r="205" spans="1:1">
      <c r="A205" s="279"/>
    </row>
    <row r="206" spans="1:1">
      <c r="A206" s="279"/>
    </row>
    <row r="207" spans="1:1">
      <c r="A207" s="279"/>
    </row>
    <row r="208" spans="1:1">
      <c r="A208" s="279"/>
    </row>
  </sheetData>
  <mergeCells count="29">
    <mergeCell ref="O5:P5"/>
    <mergeCell ref="V26:Y26"/>
    <mergeCell ref="R5:R6"/>
    <mergeCell ref="S5:T5"/>
    <mergeCell ref="U5:U6"/>
    <mergeCell ref="V5:V6"/>
    <mergeCell ref="W5:X5"/>
    <mergeCell ref="Y5:Y6"/>
    <mergeCell ref="I5:I6"/>
    <mergeCell ref="J5:J6"/>
    <mergeCell ref="K5:L5"/>
    <mergeCell ref="M5:M6"/>
    <mergeCell ref="N5:N6"/>
    <mergeCell ref="A2:G2"/>
    <mergeCell ref="W3:Y3"/>
    <mergeCell ref="AA3:AB3"/>
    <mergeCell ref="A4:A6"/>
    <mergeCell ref="B4:E4"/>
    <mergeCell ref="F4:I4"/>
    <mergeCell ref="J4:M4"/>
    <mergeCell ref="N4:Q4"/>
    <mergeCell ref="R4:U4"/>
    <mergeCell ref="V4:Y4"/>
    <mergeCell ref="Q5:Q6"/>
    <mergeCell ref="B5:B6"/>
    <mergeCell ref="C5:D5"/>
    <mergeCell ref="E5:E6"/>
    <mergeCell ref="F5:F6"/>
    <mergeCell ref="G5:H5"/>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29"/>
  <sheetViews>
    <sheetView workbookViewId="0">
      <selection activeCell="S11" sqref="S11"/>
    </sheetView>
  </sheetViews>
  <sheetFormatPr defaultRowHeight="12"/>
  <cols>
    <col min="1" max="1" width="12.25" style="2" customWidth="1"/>
    <col min="2" max="9" width="9.5" style="2" customWidth="1"/>
    <col min="10" max="16384" width="9" style="2"/>
  </cols>
  <sheetData>
    <row r="1" spans="1:9" s="1" customFormat="1"/>
    <row r="2" spans="1:9" ht="14.25">
      <c r="A2" s="599" t="s">
        <v>55</v>
      </c>
      <c r="B2" s="599"/>
      <c r="C2" s="599"/>
    </row>
    <row r="3" spans="1:9" s="1" customFormat="1">
      <c r="A3" s="3" t="s">
        <v>0</v>
      </c>
      <c r="I3" s="4" t="s">
        <v>1</v>
      </c>
    </row>
    <row r="4" spans="1:9" s="5" customFormat="1" ht="18" customHeight="1">
      <c r="A4" s="600" t="s">
        <v>2</v>
      </c>
      <c r="B4" s="539" t="s">
        <v>56</v>
      </c>
      <c r="C4" s="539"/>
      <c r="D4" s="539"/>
      <c r="E4" s="539" t="s">
        <v>10</v>
      </c>
      <c r="F4" s="539"/>
      <c r="G4" s="539"/>
      <c r="H4" s="540" t="s">
        <v>3</v>
      </c>
      <c r="I4" s="540" t="s">
        <v>11</v>
      </c>
    </row>
    <row r="5" spans="1:9" s="5" customFormat="1" ht="36" customHeight="1">
      <c r="A5" s="600"/>
      <c r="B5" s="6" t="s">
        <v>12</v>
      </c>
      <c r="C5" s="6" t="s">
        <v>13</v>
      </c>
      <c r="D5" s="6" t="s">
        <v>4</v>
      </c>
      <c r="E5" s="6" t="s">
        <v>12</v>
      </c>
      <c r="F5" s="6" t="s">
        <v>13</v>
      </c>
      <c r="G5" s="6" t="s">
        <v>4</v>
      </c>
      <c r="H5" s="540"/>
      <c r="I5" s="540"/>
    </row>
    <row r="6" spans="1:9" s="5" customFormat="1" ht="22.5" customHeight="1">
      <c r="A6" s="7">
        <v>2017</v>
      </c>
      <c r="B6" s="8">
        <v>206</v>
      </c>
      <c r="C6" s="9">
        <v>108</v>
      </c>
      <c r="D6" s="9">
        <v>98</v>
      </c>
      <c r="E6" s="9">
        <v>520</v>
      </c>
      <c r="F6" s="9">
        <v>272</v>
      </c>
      <c r="G6" s="9">
        <v>248</v>
      </c>
      <c r="H6" s="9">
        <v>154</v>
      </c>
      <c r="I6" s="10">
        <v>107</v>
      </c>
    </row>
    <row r="7" spans="1:9" s="5" customFormat="1" ht="22.5" customHeight="1">
      <c r="A7" s="11">
        <v>2018</v>
      </c>
      <c r="B7" s="12">
        <v>198</v>
      </c>
      <c r="C7" s="13">
        <v>109</v>
      </c>
      <c r="D7" s="13">
        <v>89</v>
      </c>
      <c r="E7" s="13">
        <v>574</v>
      </c>
      <c r="F7" s="13">
        <v>317</v>
      </c>
      <c r="G7" s="13">
        <v>257</v>
      </c>
      <c r="H7" s="13">
        <v>150</v>
      </c>
      <c r="I7" s="14">
        <v>92</v>
      </c>
    </row>
    <row r="8" spans="1:9" s="5" customFormat="1" ht="22.5" customHeight="1">
      <c r="A8" s="11">
        <v>2019</v>
      </c>
      <c r="B8" s="12">
        <v>169</v>
      </c>
      <c r="C8" s="13">
        <v>81</v>
      </c>
      <c r="D8" s="13">
        <v>88</v>
      </c>
      <c r="E8" s="13">
        <v>577</v>
      </c>
      <c r="F8" s="13">
        <v>289</v>
      </c>
      <c r="G8" s="13">
        <v>288</v>
      </c>
      <c r="H8" s="13">
        <v>148</v>
      </c>
      <c r="I8" s="14">
        <v>104</v>
      </c>
    </row>
    <row r="9" spans="1:9" s="5" customFormat="1" ht="22.5" customHeight="1">
      <c r="A9" s="11">
        <v>2020</v>
      </c>
      <c r="B9" s="12">
        <v>143</v>
      </c>
      <c r="C9" s="13">
        <v>74</v>
      </c>
      <c r="D9" s="13">
        <v>69</v>
      </c>
      <c r="E9" s="13">
        <v>575</v>
      </c>
      <c r="F9" s="13">
        <v>309</v>
      </c>
      <c r="G9" s="13">
        <v>266</v>
      </c>
      <c r="H9" s="13">
        <v>126</v>
      </c>
      <c r="I9" s="14">
        <v>104</v>
      </c>
    </row>
    <row r="10" spans="1:9" s="5" customFormat="1" ht="22.5" customHeight="1">
      <c r="A10" s="11">
        <v>2021</v>
      </c>
      <c r="B10" s="12">
        <v>142</v>
      </c>
      <c r="C10" s="13">
        <v>81</v>
      </c>
      <c r="D10" s="13">
        <v>61</v>
      </c>
      <c r="E10" s="13">
        <v>627</v>
      </c>
      <c r="F10" s="13">
        <v>304</v>
      </c>
      <c r="G10" s="13">
        <v>323</v>
      </c>
      <c r="H10" s="13">
        <v>114</v>
      </c>
      <c r="I10" s="14">
        <v>88</v>
      </c>
    </row>
    <row r="11" spans="1:9" s="5" customFormat="1" ht="22.5" customHeight="1">
      <c r="A11" s="15">
        <v>2022</v>
      </c>
      <c r="B11" s="16">
        <f>SUM(B12:B25)</f>
        <v>116</v>
      </c>
      <c r="C11" s="17">
        <f>SUM(C12:C25)</f>
        <v>62</v>
      </c>
      <c r="D11" s="17">
        <f t="shared" ref="D11:I11" si="0">SUM(D12:D25)</f>
        <v>54</v>
      </c>
      <c r="E11" s="17">
        <f t="shared" si="0"/>
        <v>654</v>
      </c>
      <c r="F11" s="17">
        <f t="shared" si="0"/>
        <v>313</v>
      </c>
      <c r="G11" s="17">
        <f t="shared" si="0"/>
        <v>341</v>
      </c>
      <c r="H11" s="17">
        <f t="shared" si="0"/>
        <v>112</v>
      </c>
      <c r="I11" s="18">
        <f t="shared" si="0"/>
        <v>93</v>
      </c>
    </row>
    <row r="12" spans="1:9" s="23" customFormat="1" ht="22.5" customHeight="1">
      <c r="A12" s="19" t="s">
        <v>57</v>
      </c>
      <c r="B12" s="20">
        <f>SUM(C12:D12)</f>
        <v>17</v>
      </c>
      <c r="C12" s="21">
        <v>13</v>
      </c>
      <c r="D12" s="21">
        <v>4</v>
      </c>
      <c r="E12" s="21">
        <f>SUM(F12:G12)</f>
        <v>69</v>
      </c>
      <c r="F12" s="21">
        <v>41</v>
      </c>
      <c r="G12" s="21">
        <v>28</v>
      </c>
      <c r="H12" s="21">
        <v>19</v>
      </c>
      <c r="I12" s="22">
        <v>15</v>
      </c>
    </row>
    <row r="13" spans="1:9" s="5" customFormat="1" ht="22.5" customHeight="1">
      <c r="A13" s="24" t="s">
        <v>58</v>
      </c>
      <c r="B13" s="20">
        <f t="shared" ref="B13:B25" si="1">SUM(C13:D13)</f>
        <v>26</v>
      </c>
      <c r="C13" s="21">
        <v>11</v>
      </c>
      <c r="D13" s="21">
        <v>15</v>
      </c>
      <c r="E13" s="21">
        <f t="shared" ref="E13:E25" si="2">SUM(F13:G13)</f>
        <v>100</v>
      </c>
      <c r="F13" s="21">
        <v>52</v>
      </c>
      <c r="G13" s="21">
        <v>48</v>
      </c>
      <c r="H13" s="21">
        <v>11</v>
      </c>
      <c r="I13" s="22">
        <v>14</v>
      </c>
    </row>
    <row r="14" spans="1:9" s="23" customFormat="1" ht="22.5" customHeight="1">
      <c r="A14" s="19" t="s">
        <v>6</v>
      </c>
      <c r="B14" s="20">
        <f t="shared" si="1"/>
        <v>2</v>
      </c>
      <c r="C14" s="21">
        <v>1</v>
      </c>
      <c r="D14" s="21">
        <v>1</v>
      </c>
      <c r="E14" s="21">
        <f t="shared" si="2"/>
        <v>37</v>
      </c>
      <c r="F14" s="21">
        <v>22</v>
      </c>
      <c r="G14" s="21">
        <v>15</v>
      </c>
      <c r="H14" s="21">
        <v>4</v>
      </c>
      <c r="I14" s="22">
        <v>2</v>
      </c>
    </row>
    <row r="15" spans="1:9" s="5" customFormat="1" ht="22.5" customHeight="1">
      <c r="A15" s="24" t="s">
        <v>59</v>
      </c>
      <c r="B15" s="20">
        <f t="shared" si="1"/>
        <v>11</v>
      </c>
      <c r="C15" s="21">
        <v>5</v>
      </c>
      <c r="D15" s="21">
        <v>6</v>
      </c>
      <c r="E15" s="21">
        <f t="shared" si="2"/>
        <v>39</v>
      </c>
      <c r="F15" s="21">
        <v>20</v>
      </c>
      <c r="G15" s="21">
        <v>19</v>
      </c>
      <c r="H15" s="21">
        <v>10</v>
      </c>
      <c r="I15" s="22">
        <v>11</v>
      </c>
    </row>
    <row r="16" spans="1:9" s="23" customFormat="1" ht="22.5" customHeight="1">
      <c r="A16" s="19" t="s">
        <v>60</v>
      </c>
      <c r="B16" s="20">
        <f t="shared" si="1"/>
        <v>6</v>
      </c>
      <c r="C16" s="21">
        <v>2</v>
      </c>
      <c r="D16" s="21">
        <v>4</v>
      </c>
      <c r="E16" s="21">
        <f t="shared" si="2"/>
        <v>41</v>
      </c>
      <c r="F16" s="21">
        <v>15</v>
      </c>
      <c r="G16" s="21">
        <v>26</v>
      </c>
      <c r="H16" s="21">
        <v>12</v>
      </c>
      <c r="I16" s="22">
        <v>10</v>
      </c>
    </row>
    <row r="17" spans="1:18" s="23" customFormat="1" ht="22.5" customHeight="1">
      <c r="A17" s="19" t="s">
        <v>61</v>
      </c>
      <c r="B17" s="20">
        <f t="shared" si="1"/>
        <v>7</v>
      </c>
      <c r="C17" s="21">
        <v>7</v>
      </c>
      <c r="D17" s="21">
        <v>0</v>
      </c>
      <c r="E17" s="21">
        <f t="shared" si="2"/>
        <v>54</v>
      </c>
      <c r="F17" s="21">
        <v>30</v>
      </c>
      <c r="G17" s="21">
        <v>24</v>
      </c>
      <c r="H17" s="21">
        <v>10</v>
      </c>
      <c r="I17" s="22">
        <v>10</v>
      </c>
    </row>
    <row r="18" spans="1:18" s="23" customFormat="1" ht="22.5" customHeight="1">
      <c r="A18" s="19" t="s">
        <v>7</v>
      </c>
      <c r="B18" s="20">
        <f t="shared" si="1"/>
        <v>11</v>
      </c>
      <c r="C18" s="21">
        <v>7</v>
      </c>
      <c r="D18" s="21">
        <v>4</v>
      </c>
      <c r="E18" s="21">
        <f t="shared" si="2"/>
        <v>45</v>
      </c>
      <c r="F18" s="21">
        <v>17</v>
      </c>
      <c r="G18" s="21">
        <v>28</v>
      </c>
      <c r="H18" s="21">
        <v>4</v>
      </c>
      <c r="I18" s="22">
        <v>4</v>
      </c>
    </row>
    <row r="19" spans="1:18" s="5" customFormat="1" ht="22.5" customHeight="1">
      <c r="A19" s="24" t="s">
        <v>62</v>
      </c>
      <c r="B19" s="20">
        <f t="shared" si="1"/>
        <v>13</v>
      </c>
      <c r="C19" s="25">
        <v>8</v>
      </c>
      <c r="D19" s="25">
        <v>5</v>
      </c>
      <c r="E19" s="21">
        <f t="shared" si="2"/>
        <v>41</v>
      </c>
      <c r="F19" s="25">
        <v>15</v>
      </c>
      <c r="G19" s="25">
        <v>26</v>
      </c>
      <c r="H19" s="25">
        <v>15</v>
      </c>
      <c r="I19" s="26">
        <v>10</v>
      </c>
    </row>
    <row r="20" spans="1:18" s="23" customFormat="1" ht="22.5" customHeight="1">
      <c r="A20" s="19" t="s">
        <v>63</v>
      </c>
      <c r="B20" s="20">
        <f t="shared" si="1"/>
        <v>1</v>
      </c>
      <c r="C20" s="21">
        <v>0</v>
      </c>
      <c r="D20" s="21">
        <v>1</v>
      </c>
      <c r="E20" s="21">
        <f t="shared" si="2"/>
        <v>26</v>
      </c>
      <c r="F20" s="21">
        <v>11</v>
      </c>
      <c r="G20" s="21">
        <v>15</v>
      </c>
      <c r="H20" s="21">
        <v>3</v>
      </c>
      <c r="I20" s="22">
        <v>5</v>
      </c>
    </row>
    <row r="21" spans="1:18" s="23" customFormat="1" ht="22.5" customHeight="1">
      <c r="A21" s="27" t="s">
        <v>17</v>
      </c>
      <c r="B21" s="20">
        <f t="shared" si="1"/>
        <v>2</v>
      </c>
      <c r="C21" s="28">
        <v>0</v>
      </c>
      <c r="D21" s="28">
        <v>2</v>
      </c>
      <c r="E21" s="21">
        <f t="shared" si="2"/>
        <v>24</v>
      </c>
      <c r="F21" s="28">
        <v>14</v>
      </c>
      <c r="G21" s="28">
        <v>10</v>
      </c>
      <c r="H21" s="28">
        <v>2</v>
      </c>
      <c r="I21" s="29">
        <v>1</v>
      </c>
    </row>
    <row r="22" spans="1:18" s="5" customFormat="1" ht="22.5" customHeight="1">
      <c r="A22" s="24" t="s">
        <v>8</v>
      </c>
      <c r="B22" s="20">
        <f t="shared" si="1"/>
        <v>4</v>
      </c>
      <c r="C22" s="21">
        <v>1</v>
      </c>
      <c r="D22" s="21">
        <v>3</v>
      </c>
      <c r="E22" s="21">
        <f t="shared" si="2"/>
        <v>40</v>
      </c>
      <c r="F22" s="21">
        <v>13</v>
      </c>
      <c r="G22" s="21">
        <v>27</v>
      </c>
      <c r="H22" s="21">
        <v>2</v>
      </c>
      <c r="I22" s="22">
        <v>1</v>
      </c>
    </row>
    <row r="23" spans="1:18" s="5" customFormat="1" ht="22.5" customHeight="1">
      <c r="A23" s="24" t="s">
        <v>64</v>
      </c>
      <c r="B23" s="20">
        <f t="shared" si="1"/>
        <v>7</v>
      </c>
      <c r="C23" s="21">
        <v>3</v>
      </c>
      <c r="D23" s="21">
        <v>4</v>
      </c>
      <c r="E23" s="21">
        <f t="shared" si="2"/>
        <v>70</v>
      </c>
      <c r="F23" s="21">
        <v>32</v>
      </c>
      <c r="G23" s="21">
        <v>38</v>
      </c>
      <c r="H23" s="21">
        <v>12</v>
      </c>
      <c r="I23" s="22">
        <v>5</v>
      </c>
    </row>
    <row r="24" spans="1:18" s="30" customFormat="1" ht="22.5" customHeight="1">
      <c r="A24" s="19" t="s">
        <v>14</v>
      </c>
      <c r="B24" s="20">
        <f t="shared" si="1"/>
        <v>1</v>
      </c>
      <c r="C24" s="21">
        <v>0</v>
      </c>
      <c r="D24" s="21">
        <v>1</v>
      </c>
      <c r="E24" s="21">
        <f t="shared" si="2"/>
        <v>18</v>
      </c>
      <c r="F24" s="21">
        <v>8</v>
      </c>
      <c r="G24" s="21">
        <v>10</v>
      </c>
      <c r="H24" s="21">
        <v>2</v>
      </c>
      <c r="I24" s="22">
        <v>1</v>
      </c>
    </row>
    <row r="25" spans="1:18" ht="22.5" customHeight="1">
      <c r="A25" s="31" t="s">
        <v>65</v>
      </c>
      <c r="B25" s="32">
        <f t="shared" si="1"/>
        <v>8</v>
      </c>
      <c r="C25" s="33">
        <v>4</v>
      </c>
      <c r="D25" s="33">
        <v>4</v>
      </c>
      <c r="E25" s="33">
        <f t="shared" si="2"/>
        <v>50</v>
      </c>
      <c r="F25" s="33">
        <v>23</v>
      </c>
      <c r="G25" s="33">
        <v>27</v>
      </c>
      <c r="H25" s="33">
        <v>6</v>
      </c>
      <c r="I25" s="34">
        <v>4</v>
      </c>
    </row>
    <row r="26" spans="1:18" s="3" customFormat="1" ht="11.25">
      <c r="A26" s="35" t="s">
        <v>9</v>
      </c>
      <c r="I26" s="4" t="s">
        <v>66</v>
      </c>
      <c r="N26" s="598"/>
      <c r="O26" s="598"/>
      <c r="P26" s="598"/>
      <c r="Q26" s="598"/>
      <c r="R26" s="598"/>
    </row>
    <row r="27" spans="1:18" s="36" customFormat="1" ht="11.25">
      <c r="A27" s="36" t="s">
        <v>67</v>
      </c>
    </row>
    <row r="28" spans="1:18">
      <c r="B28" s="37"/>
      <c r="C28" s="37"/>
      <c r="D28" s="37"/>
      <c r="E28" s="37"/>
      <c r="F28" s="37"/>
      <c r="G28" s="37"/>
      <c r="H28" s="37"/>
      <c r="I28" s="37"/>
      <c r="J28" s="37"/>
      <c r="K28" s="37"/>
    </row>
    <row r="29" spans="1:18">
      <c r="B29" s="37"/>
      <c r="C29" s="37"/>
      <c r="D29" s="37"/>
      <c r="E29" s="37"/>
      <c r="F29" s="37"/>
      <c r="G29" s="37"/>
      <c r="H29" s="37"/>
      <c r="I29" s="37"/>
      <c r="J29" s="37"/>
      <c r="K29" s="37"/>
    </row>
  </sheetData>
  <mergeCells count="7">
    <mergeCell ref="N26:R26"/>
    <mergeCell ref="A2:C2"/>
    <mergeCell ref="A4:A5"/>
    <mergeCell ref="B4:D4"/>
    <mergeCell ref="E4:G4"/>
    <mergeCell ref="H4:H5"/>
    <mergeCell ref="I4:I5"/>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71"/>
  <sheetViews>
    <sheetView workbookViewId="0">
      <selection activeCell="Q32" sqref="Q32"/>
    </sheetView>
  </sheetViews>
  <sheetFormatPr defaultRowHeight="12"/>
  <cols>
    <col min="1" max="1" width="7.875" style="43" customWidth="1"/>
    <col min="2" max="2" width="9.125" style="39" customWidth="1"/>
    <col min="3" max="3" width="8" style="40" customWidth="1"/>
    <col min="4" max="4" width="7.625" style="40" customWidth="1"/>
    <col min="5" max="5" width="10.25" style="39" customWidth="1"/>
    <col min="6" max="6" width="8.25" style="40" customWidth="1"/>
    <col min="7" max="7" width="7.75" style="40" customWidth="1"/>
    <col min="8" max="8" width="9.125" style="39" customWidth="1"/>
    <col min="9" max="10" width="6.75" style="39" customWidth="1"/>
    <col min="11" max="15" width="9.125" style="39" customWidth="1"/>
    <col min="16" max="16" width="9.875" style="43" customWidth="1"/>
    <col min="17" max="17" width="7.625" style="43" customWidth="1"/>
    <col min="18" max="18" width="7.75" style="43" customWidth="1"/>
    <col min="19" max="19" width="7.625" style="43" customWidth="1"/>
    <col min="20" max="20" width="9.125" style="43" customWidth="1"/>
    <col min="21" max="21" width="7.375" style="43" customWidth="1"/>
    <col min="22" max="22" width="8.375" style="43" customWidth="1"/>
    <col min="23" max="23" width="9.125" style="43" customWidth="1"/>
    <col min="24" max="24" width="8.125" style="43" customWidth="1"/>
    <col min="25" max="25" width="7.625" style="43" customWidth="1"/>
    <col min="26" max="16384" width="9" style="43"/>
  </cols>
  <sheetData>
    <row r="1" spans="1:28" s="38" customFormat="1" ht="16.5" customHeight="1">
      <c r="B1" s="39"/>
      <c r="C1" s="40"/>
      <c r="D1" s="40"/>
      <c r="E1" s="39"/>
      <c r="F1" s="40"/>
      <c r="G1" s="40"/>
      <c r="H1" s="39"/>
      <c r="I1" s="39"/>
      <c r="J1" s="39"/>
      <c r="K1" s="39"/>
      <c r="L1" s="39"/>
      <c r="M1" s="39"/>
      <c r="N1" s="39"/>
      <c r="O1" s="39"/>
    </row>
    <row r="2" spans="1:28" s="38" customFormat="1" ht="22.5" customHeight="1">
      <c r="A2" s="41" t="s">
        <v>18</v>
      </c>
      <c r="B2" s="42"/>
      <c r="C2" s="42"/>
      <c r="D2" s="42"/>
      <c r="E2" s="39"/>
      <c r="F2" s="40"/>
      <c r="G2" s="40"/>
      <c r="H2" s="39"/>
      <c r="I2" s="39"/>
      <c r="J2" s="39"/>
      <c r="K2" s="39"/>
      <c r="L2" s="39"/>
      <c r="M2" s="39"/>
      <c r="N2" s="39"/>
      <c r="O2" s="39"/>
    </row>
    <row r="3" spans="1:28" s="38" customFormat="1" ht="16.5" customHeight="1">
      <c r="A3" s="615" t="s">
        <v>19</v>
      </c>
      <c r="B3" s="615"/>
      <c r="C3" s="40"/>
      <c r="D3" s="40"/>
      <c r="E3" s="39"/>
      <c r="F3" s="40"/>
      <c r="G3" s="40"/>
      <c r="H3" s="39"/>
      <c r="I3" s="39"/>
      <c r="J3" s="39"/>
      <c r="K3" s="39"/>
      <c r="L3" s="39"/>
      <c r="M3" s="39"/>
      <c r="N3" s="39"/>
      <c r="O3" s="39"/>
      <c r="X3" s="601" t="s">
        <v>20</v>
      </c>
      <c r="Y3" s="601"/>
    </row>
    <row r="4" spans="1:28" ht="39" customHeight="1">
      <c r="A4" s="602" t="s">
        <v>21</v>
      </c>
      <c r="B4" s="603" t="s">
        <v>22</v>
      </c>
      <c r="C4" s="603"/>
      <c r="D4" s="603"/>
      <c r="E4" s="603"/>
      <c r="F4" s="603"/>
      <c r="G4" s="603"/>
      <c r="H4" s="604" t="s">
        <v>23</v>
      </c>
      <c r="I4" s="605"/>
      <c r="J4" s="606"/>
      <c r="K4" s="607" t="s">
        <v>24</v>
      </c>
      <c r="L4" s="607"/>
      <c r="M4" s="607"/>
      <c r="N4" s="607"/>
      <c r="O4" s="607"/>
      <c r="P4" s="607"/>
      <c r="Q4" s="608" t="s">
        <v>25</v>
      </c>
      <c r="R4" s="609"/>
      <c r="S4" s="609"/>
      <c r="T4" s="609"/>
      <c r="U4" s="609"/>
      <c r="V4" s="610"/>
      <c r="W4" s="611" t="s">
        <v>26</v>
      </c>
      <c r="X4" s="611"/>
      <c r="Y4" s="611"/>
    </row>
    <row r="5" spans="1:28" ht="12" customHeight="1">
      <c r="A5" s="602"/>
      <c r="B5" s="612" t="s">
        <v>27</v>
      </c>
      <c r="C5" s="613" ph="1"/>
      <c r="D5" s="614" ph="1"/>
      <c r="E5" s="612" t="s">
        <v>28</v>
      </c>
      <c r="F5" s="613"/>
      <c r="G5" s="614"/>
      <c r="H5" s="616"/>
      <c r="I5" s="618" t="s">
        <v>29</v>
      </c>
      <c r="J5" s="618" t="s">
        <v>30</v>
      </c>
      <c r="K5" s="612" t="s">
        <v>27</v>
      </c>
      <c r="L5" s="621"/>
      <c r="M5" s="622"/>
      <c r="N5" s="620" t="s">
        <v>31</v>
      </c>
      <c r="O5" s="621"/>
      <c r="P5" s="622"/>
      <c r="Q5" s="620" t="s">
        <v>32</v>
      </c>
      <c r="R5" s="621"/>
      <c r="S5" s="622"/>
      <c r="T5" s="620" t="s">
        <v>33</v>
      </c>
      <c r="U5" s="621"/>
      <c r="V5" s="622"/>
      <c r="W5" s="623"/>
      <c r="X5" s="625"/>
      <c r="Y5" s="617"/>
    </row>
    <row r="6" spans="1:28" s="39" customFormat="1" ht="26.25" customHeight="1">
      <c r="A6" s="602"/>
      <c r="B6" s="603"/>
      <c r="C6" s="44" t="s">
        <v>34</v>
      </c>
      <c r="D6" s="44" t="s">
        <v>35</v>
      </c>
      <c r="E6" s="603"/>
      <c r="F6" s="44" t="s">
        <v>34</v>
      </c>
      <c r="G6" s="44" t="s">
        <v>36</v>
      </c>
      <c r="H6" s="617"/>
      <c r="I6" s="619"/>
      <c r="J6" s="619"/>
      <c r="K6" s="603"/>
      <c r="L6" s="44" t="s">
        <v>34</v>
      </c>
      <c r="M6" s="44" t="s">
        <v>37</v>
      </c>
      <c r="N6" s="619"/>
      <c r="O6" s="44" t="s">
        <v>38</v>
      </c>
      <c r="P6" s="44" t="s">
        <v>36</v>
      </c>
      <c r="Q6" s="619"/>
      <c r="R6" s="44" t="s">
        <v>39</v>
      </c>
      <c r="S6" s="44" t="s">
        <v>37</v>
      </c>
      <c r="T6" s="619"/>
      <c r="U6" s="44" t="s">
        <v>38</v>
      </c>
      <c r="V6" s="44" t="s">
        <v>36</v>
      </c>
      <c r="W6" s="624"/>
      <c r="X6" s="44" t="s">
        <v>39</v>
      </c>
      <c r="Y6" s="44" t="s">
        <v>37</v>
      </c>
    </row>
    <row r="7" spans="1:28" s="39" customFormat="1" ht="23.25" customHeight="1">
      <c r="A7" s="45">
        <v>2017</v>
      </c>
      <c r="B7" s="46">
        <v>4014</v>
      </c>
      <c r="C7" s="47">
        <v>2349</v>
      </c>
      <c r="D7" s="47">
        <v>1665</v>
      </c>
      <c r="E7" s="48">
        <v>4261</v>
      </c>
      <c r="F7" s="47">
        <v>2421</v>
      </c>
      <c r="G7" s="47">
        <v>1840</v>
      </c>
      <c r="H7" s="49">
        <v>434</v>
      </c>
      <c r="I7" s="49">
        <v>252</v>
      </c>
      <c r="J7" s="49">
        <v>182</v>
      </c>
      <c r="K7" s="48">
        <f t="shared" ref="K7:K8" si="0">SUM(L7:M7)</f>
        <v>1993</v>
      </c>
      <c r="L7" s="48">
        <v>1141</v>
      </c>
      <c r="M7" s="48">
        <v>852</v>
      </c>
      <c r="N7" s="48">
        <f t="shared" ref="N7:N8" si="1">SUM(O7:P7)</f>
        <v>2205</v>
      </c>
      <c r="O7" s="48">
        <v>1202</v>
      </c>
      <c r="P7" s="48">
        <v>1003</v>
      </c>
      <c r="Q7" s="48">
        <f t="shared" ref="Q7:Q8" si="2">SUM(R7:S7)</f>
        <v>1587</v>
      </c>
      <c r="R7" s="48">
        <v>956</v>
      </c>
      <c r="S7" s="48">
        <v>631</v>
      </c>
      <c r="T7" s="48">
        <f t="shared" ref="T7:T8" si="3">SUM(U7:V7)</f>
        <v>1622</v>
      </c>
      <c r="U7" s="48">
        <v>967</v>
      </c>
      <c r="V7" s="48">
        <v>655</v>
      </c>
      <c r="W7" s="50">
        <v>-247</v>
      </c>
      <c r="X7" s="51">
        <v>-72</v>
      </c>
      <c r="Y7" s="52">
        <v>-175</v>
      </c>
      <c r="AA7" s="53"/>
      <c r="AB7" s="53"/>
    </row>
    <row r="8" spans="1:28" s="39" customFormat="1" ht="23.25" customHeight="1">
      <c r="A8" s="54">
        <v>2018</v>
      </c>
      <c r="B8" s="46">
        <v>3659</v>
      </c>
      <c r="C8" s="46">
        <v>2120</v>
      </c>
      <c r="D8" s="46">
        <v>1539</v>
      </c>
      <c r="E8" s="48">
        <v>4098</v>
      </c>
      <c r="F8" s="48">
        <v>2294</v>
      </c>
      <c r="G8" s="48">
        <v>1804</v>
      </c>
      <c r="H8" s="49">
        <v>460</v>
      </c>
      <c r="I8" s="55">
        <v>290</v>
      </c>
      <c r="J8" s="55">
        <v>170</v>
      </c>
      <c r="K8" s="48">
        <f t="shared" si="0"/>
        <v>2069</v>
      </c>
      <c r="L8" s="46">
        <v>1196</v>
      </c>
      <c r="M8" s="46">
        <v>873</v>
      </c>
      <c r="N8" s="48">
        <f t="shared" si="1"/>
        <v>2326</v>
      </c>
      <c r="O8" s="46">
        <v>1297</v>
      </c>
      <c r="P8" s="48">
        <v>1029</v>
      </c>
      <c r="Q8" s="48">
        <f t="shared" si="2"/>
        <v>1590</v>
      </c>
      <c r="R8" s="48">
        <v>924</v>
      </c>
      <c r="S8" s="48">
        <v>666</v>
      </c>
      <c r="T8" s="48">
        <f t="shared" si="3"/>
        <v>1772</v>
      </c>
      <c r="U8" s="48">
        <v>997</v>
      </c>
      <c r="V8" s="48">
        <v>775</v>
      </c>
      <c r="W8" s="50">
        <v>-439</v>
      </c>
      <c r="X8" s="51">
        <v>-174</v>
      </c>
      <c r="Y8" s="52">
        <v>-265</v>
      </c>
      <c r="AA8" s="53"/>
      <c r="AB8" s="53"/>
    </row>
    <row r="9" spans="1:28" s="39" customFormat="1" ht="23.25" customHeight="1">
      <c r="A9" s="54">
        <v>2019</v>
      </c>
      <c r="B9" s="46">
        <v>3646</v>
      </c>
      <c r="C9" s="46">
        <v>2146</v>
      </c>
      <c r="D9" s="46">
        <v>1500</v>
      </c>
      <c r="E9" s="48">
        <v>4246</v>
      </c>
      <c r="F9" s="48">
        <v>2460</v>
      </c>
      <c r="G9" s="48">
        <v>1786</v>
      </c>
      <c r="H9" s="56">
        <v>449</v>
      </c>
      <c r="I9" s="56">
        <v>267</v>
      </c>
      <c r="J9" s="56">
        <v>182</v>
      </c>
      <c r="K9" s="46">
        <v>1783</v>
      </c>
      <c r="L9" s="46">
        <v>1040</v>
      </c>
      <c r="M9" s="46">
        <v>743</v>
      </c>
      <c r="N9" s="46">
        <v>2166</v>
      </c>
      <c r="O9" s="46">
        <v>1244</v>
      </c>
      <c r="P9" s="46">
        <v>922</v>
      </c>
      <c r="Q9" s="48">
        <v>1414</v>
      </c>
      <c r="R9" s="48">
        <v>839</v>
      </c>
      <c r="S9" s="48">
        <v>575</v>
      </c>
      <c r="T9" s="48">
        <v>1631</v>
      </c>
      <c r="U9" s="48">
        <v>949</v>
      </c>
      <c r="V9" s="48">
        <v>682</v>
      </c>
      <c r="W9" s="50">
        <v>-600</v>
      </c>
      <c r="X9" s="51">
        <v>-314</v>
      </c>
      <c r="Y9" s="52">
        <v>-286</v>
      </c>
      <c r="AA9" s="53"/>
      <c r="AB9" s="53"/>
    </row>
    <row r="10" spans="1:28" s="39" customFormat="1" ht="23.25" customHeight="1">
      <c r="A10" s="54">
        <v>2020</v>
      </c>
      <c r="B10" s="46">
        <v>3620</v>
      </c>
      <c r="C10" s="46">
        <v>2129</v>
      </c>
      <c r="D10" s="46">
        <v>1491</v>
      </c>
      <c r="E10" s="48">
        <v>4522</v>
      </c>
      <c r="F10" s="48">
        <v>2516</v>
      </c>
      <c r="G10" s="48">
        <v>2006</v>
      </c>
      <c r="H10" s="56">
        <v>459</v>
      </c>
      <c r="I10" s="56">
        <v>281</v>
      </c>
      <c r="J10" s="56">
        <v>178</v>
      </c>
      <c r="K10" s="46">
        <v>1771</v>
      </c>
      <c r="L10" s="46">
        <v>1004</v>
      </c>
      <c r="M10" s="46">
        <v>767</v>
      </c>
      <c r="N10" s="46">
        <v>2435</v>
      </c>
      <c r="O10" s="46">
        <v>1327</v>
      </c>
      <c r="P10" s="46">
        <v>1108</v>
      </c>
      <c r="Q10" s="48">
        <v>1390</v>
      </c>
      <c r="R10" s="48">
        <v>844</v>
      </c>
      <c r="S10" s="48">
        <v>546</v>
      </c>
      <c r="T10" s="48">
        <v>1628</v>
      </c>
      <c r="U10" s="48">
        <v>908</v>
      </c>
      <c r="V10" s="48">
        <v>720</v>
      </c>
      <c r="W10" s="50">
        <v>-902</v>
      </c>
      <c r="X10" s="51">
        <v>-387</v>
      </c>
      <c r="Y10" s="52">
        <v>-515</v>
      </c>
      <c r="AA10" s="53"/>
      <c r="AB10" s="53"/>
    </row>
    <row r="11" spans="1:28" s="39" customFormat="1" ht="23.25" customHeight="1">
      <c r="A11" s="54">
        <v>2021</v>
      </c>
      <c r="B11" s="46">
        <v>3978</v>
      </c>
      <c r="C11" s="46">
        <v>2282</v>
      </c>
      <c r="D11" s="46">
        <v>1696</v>
      </c>
      <c r="E11" s="48">
        <v>4024</v>
      </c>
      <c r="F11" s="48">
        <v>2276</v>
      </c>
      <c r="G11" s="48">
        <v>1748</v>
      </c>
      <c r="H11" s="56">
        <v>386</v>
      </c>
      <c r="I11" s="56">
        <v>247</v>
      </c>
      <c r="J11" s="56">
        <v>139</v>
      </c>
      <c r="K11" s="46">
        <v>2017</v>
      </c>
      <c r="L11" s="46">
        <v>1127</v>
      </c>
      <c r="M11" s="46">
        <v>890</v>
      </c>
      <c r="N11" s="46">
        <v>2119</v>
      </c>
      <c r="O11" s="46">
        <v>1159</v>
      </c>
      <c r="P11" s="46">
        <v>960</v>
      </c>
      <c r="Q11" s="48">
        <v>1575</v>
      </c>
      <c r="R11" s="48">
        <v>908</v>
      </c>
      <c r="S11" s="48">
        <v>667</v>
      </c>
      <c r="T11" s="48">
        <v>1519</v>
      </c>
      <c r="U11" s="48">
        <v>870</v>
      </c>
      <c r="V11" s="48">
        <v>649</v>
      </c>
      <c r="W11" s="50">
        <v>-46</v>
      </c>
      <c r="X11" s="51">
        <v>6</v>
      </c>
      <c r="Y11" s="52">
        <v>-52</v>
      </c>
      <c r="AA11" s="53"/>
      <c r="AB11" s="53"/>
    </row>
    <row r="12" spans="1:28" s="64" customFormat="1" ht="23.25" customHeight="1">
      <c r="A12" s="57">
        <v>2022</v>
      </c>
      <c r="B12" s="58">
        <f>SUM(B13:B24)</f>
        <v>3656</v>
      </c>
      <c r="C12" s="58">
        <f t="shared" ref="C12:D12" si="4">SUM(C13:C24)</f>
        <v>2168</v>
      </c>
      <c r="D12" s="58">
        <f t="shared" si="4"/>
        <v>1488</v>
      </c>
      <c r="E12" s="59">
        <f>SUM(E13:E24)</f>
        <v>3418</v>
      </c>
      <c r="F12" s="59">
        <f t="shared" ref="F12:G12" si="5">SUM(F13:F24)</f>
        <v>1996</v>
      </c>
      <c r="G12" s="59">
        <f t="shared" si="5"/>
        <v>1422</v>
      </c>
      <c r="H12" s="60">
        <f>SUM(H13:H24)</f>
        <v>399</v>
      </c>
      <c r="I12" s="60">
        <f>SUM(I13:I24)</f>
        <v>232</v>
      </c>
      <c r="J12" s="60">
        <f>SUM(J13:J24)</f>
        <v>167</v>
      </c>
      <c r="K12" s="58">
        <f>SUM(K13:K24)</f>
        <v>1802</v>
      </c>
      <c r="L12" s="58">
        <f t="shared" ref="L12:M12" si="6">SUM(L13:L24)</f>
        <v>1033</v>
      </c>
      <c r="M12" s="58">
        <f t="shared" si="6"/>
        <v>769</v>
      </c>
      <c r="N12" s="58">
        <f>SUM(O12:P12)</f>
        <v>1777</v>
      </c>
      <c r="O12" s="58">
        <f>SUM(O13:O24)</f>
        <v>1002</v>
      </c>
      <c r="P12" s="58">
        <f>SUM(P13:P24)</f>
        <v>775</v>
      </c>
      <c r="Q12" s="59">
        <f>SUM(R12:S12)</f>
        <v>1455</v>
      </c>
      <c r="R12" s="59">
        <f>SUM(R13:R24)</f>
        <v>903</v>
      </c>
      <c r="S12" s="59">
        <f>SUM(S13:S24)</f>
        <v>552</v>
      </c>
      <c r="T12" s="59">
        <f>SUM(U12:V12)</f>
        <v>1242</v>
      </c>
      <c r="U12" s="59">
        <f>SUM(U13:U24)</f>
        <v>762</v>
      </c>
      <c r="V12" s="59">
        <f>SUM(V13:V24)</f>
        <v>480</v>
      </c>
      <c r="W12" s="61">
        <f>SUM(X12:Y12)</f>
        <v>238</v>
      </c>
      <c r="X12" s="62">
        <f>SUM(X13:X24)</f>
        <v>172</v>
      </c>
      <c r="Y12" s="63">
        <f>SUM(Y13:Y24)</f>
        <v>66</v>
      </c>
      <c r="AA12" s="53"/>
      <c r="AB12" s="53"/>
    </row>
    <row r="13" spans="1:28" s="39" customFormat="1" ht="23.25" customHeight="1">
      <c r="A13" s="65" t="s">
        <v>40</v>
      </c>
      <c r="B13" s="66">
        <f>SUM(C13:D13)</f>
        <v>312</v>
      </c>
      <c r="C13" s="67">
        <v>179</v>
      </c>
      <c r="D13" s="67">
        <v>133</v>
      </c>
      <c r="E13" s="68">
        <f>SUM(F13:G13)</f>
        <v>400</v>
      </c>
      <c r="F13" s="67">
        <v>228</v>
      </c>
      <c r="G13" s="67">
        <v>172</v>
      </c>
      <c r="H13" s="69">
        <f>SUM(I13:J13)</f>
        <v>48</v>
      </c>
      <c r="I13" s="67">
        <v>22</v>
      </c>
      <c r="J13" s="67">
        <v>26</v>
      </c>
      <c r="K13" s="66">
        <f>SUM(L13:M13)</f>
        <v>151</v>
      </c>
      <c r="L13" s="67">
        <v>86</v>
      </c>
      <c r="M13" s="67">
        <v>65</v>
      </c>
      <c r="N13" s="66">
        <f>SUM(O13:P13)</f>
        <v>230</v>
      </c>
      <c r="O13" s="67">
        <v>138</v>
      </c>
      <c r="P13" s="67">
        <v>92</v>
      </c>
      <c r="Q13" s="68">
        <f>SUM(R13:S13)</f>
        <v>113</v>
      </c>
      <c r="R13" s="67">
        <v>71</v>
      </c>
      <c r="S13" s="67">
        <v>42</v>
      </c>
      <c r="T13" s="68">
        <f>SUM(U13:V13)</f>
        <v>122</v>
      </c>
      <c r="U13" s="67">
        <v>68</v>
      </c>
      <c r="V13" s="67">
        <v>54</v>
      </c>
      <c r="W13" s="68">
        <f>SUM(X13:Y13)</f>
        <v>-88</v>
      </c>
      <c r="X13" s="67">
        <v>-49</v>
      </c>
      <c r="Y13" s="70">
        <v>-39</v>
      </c>
    </row>
    <row r="14" spans="1:28" s="39" customFormat="1" ht="23.25" customHeight="1">
      <c r="A14" s="65" t="s">
        <v>41</v>
      </c>
      <c r="B14" s="66">
        <f t="shared" ref="B14:B23" si="7">SUM(C14:D14)</f>
        <v>477</v>
      </c>
      <c r="C14" s="67">
        <v>271</v>
      </c>
      <c r="D14" s="67">
        <v>206</v>
      </c>
      <c r="E14" s="68">
        <f t="shared" ref="E14:E23" si="8">SUM(F14:G14)</f>
        <v>472</v>
      </c>
      <c r="F14" s="67">
        <v>255</v>
      </c>
      <c r="G14" s="67">
        <v>217</v>
      </c>
      <c r="H14" s="69">
        <f t="shared" ref="H14:H23" si="9">SUM(I14:J14)</f>
        <v>44</v>
      </c>
      <c r="I14" s="67">
        <v>27</v>
      </c>
      <c r="J14" s="67">
        <v>17</v>
      </c>
      <c r="K14" s="66">
        <f t="shared" ref="K14:K23" si="10">SUM(L14:M14)</f>
        <v>251</v>
      </c>
      <c r="L14" s="67">
        <v>142</v>
      </c>
      <c r="M14" s="67">
        <v>109</v>
      </c>
      <c r="N14" s="66">
        <f t="shared" ref="N14:N23" si="11">SUM(O14:P14)</f>
        <v>274</v>
      </c>
      <c r="O14" s="67">
        <v>137</v>
      </c>
      <c r="P14" s="67">
        <v>137</v>
      </c>
      <c r="Q14" s="68">
        <f t="shared" ref="Q14:Q23" si="12">SUM(R14:S14)</f>
        <v>182</v>
      </c>
      <c r="R14" s="67">
        <v>102</v>
      </c>
      <c r="S14" s="67">
        <v>80</v>
      </c>
      <c r="T14" s="68">
        <f t="shared" ref="T14:T23" si="13">SUM(U14:V14)</f>
        <v>154</v>
      </c>
      <c r="U14" s="67">
        <v>91</v>
      </c>
      <c r="V14" s="67">
        <v>63</v>
      </c>
      <c r="W14" s="68">
        <f t="shared" ref="W14:W24" si="14">SUM(X14:Y14)</f>
        <v>5</v>
      </c>
      <c r="X14" s="67">
        <v>16</v>
      </c>
      <c r="Y14" s="70">
        <v>-11</v>
      </c>
    </row>
    <row r="15" spans="1:28" s="39" customFormat="1" ht="23.25" customHeight="1">
      <c r="A15" s="65" t="s">
        <v>42</v>
      </c>
      <c r="B15" s="66">
        <f t="shared" si="7"/>
        <v>454</v>
      </c>
      <c r="C15" s="67">
        <v>273</v>
      </c>
      <c r="D15" s="67">
        <v>181</v>
      </c>
      <c r="E15" s="68">
        <f t="shared" si="8"/>
        <v>339</v>
      </c>
      <c r="F15" s="67">
        <v>193</v>
      </c>
      <c r="G15" s="67">
        <v>146</v>
      </c>
      <c r="H15" s="69">
        <f t="shared" si="9"/>
        <v>62</v>
      </c>
      <c r="I15" s="67">
        <v>32</v>
      </c>
      <c r="J15" s="67">
        <v>30</v>
      </c>
      <c r="K15" s="66">
        <f t="shared" si="10"/>
        <v>213</v>
      </c>
      <c r="L15" s="67">
        <v>132</v>
      </c>
      <c r="M15" s="67">
        <v>81</v>
      </c>
      <c r="N15" s="66">
        <f t="shared" si="11"/>
        <v>153</v>
      </c>
      <c r="O15" s="67">
        <v>87</v>
      </c>
      <c r="P15" s="67">
        <v>66</v>
      </c>
      <c r="Q15" s="68">
        <f t="shared" si="12"/>
        <v>179</v>
      </c>
      <c r="R15" s="67">
        <v>109</v>
      </c>
      <c r="S15" s="67">
        <v>70</v>
      </c>
      <c r="T15" s="68">
        <f t="shared" si="13"/>
        <v>124</v>
      </c>
      <c r="U15" s="67">
        <v>74</v>
      </c>
      <c r="V15" s="67">
        <v>50</v>
      </c>
      <c r="W15" s="68">
        <f t="shared" si="14"/>
        <v>115</v>
      </c>
      <c r="X15" s="67">
        <v>80</v>
      </c>
      <c r="Y15" s="70">
        <v>35</v>
      </c>
    </row>
    <row r="16" spans="1:28" s="39" customFormat="1" ht="23.25" customHeight="1">
      <c r="A16" s="65" t="s">
        <v>43</v>
      </c>
      <c r="B16" s="66">
        <f t="shared" si="7"/>
        <v>325</v>
      </c>
      <c r="C16" s="67">
        <v>205</v>
      </c>
      <c r="D16" s="67">
        <v>120</v>
      </c>
      <c r="E16" s="68">
        <f t="shared" si="8"/>
        <v>247</v>
      </c>
      <c r="F16" s="67">
        <v>159</v>
      </c>
      <c r="G16" s="67">
        <v>88</v>
      </c>
      <c r="H16" s="69">
        <f t="shared" si="9"/>
        <v>33</v>
      </c>
      <c r="I16" s="67">
        <v>21</v>
      </c>
      <c r="J16" s="67">
        <v>12</v>
      </c>
      <c r="K16" s="66">
        <f t="shared" si="10"/>
        <v>172</v>
      </c>
      <c r="L16" s="67">
        <v>97</v>
      </c>
      <c r="M16" s="67">
        <v>75</v>
      </c>
      <c r="N16" s="66">
        <f t="shared" si="11"/>
        <v>110</v>
      </c>
      <c r="O16" s="67">
        <v>66</v>
      </c>
      <c r="P16" s="67">
        <v>44</v>
      </c>
      <c r="Q16" s="68">
        <f t="shared" si="12"/>
        <v>120</v>
      </c>
      <c r="R16" s="67">
        <v>87</v>
      </c>
      <c r="S16" s="67">
        <v>33</v>
      </c>
      <c r="T16" s="68">
        <f t="shared" si="13"/>
        <v>104</v>
      </c>
      <c r="U16" s="67">
        <v>72</v>
      </c>
      <c r="V16" s="67">
        <v>32</v>
      </c>
      <c r="W16" s="68">
        <f t="shared" si="14"/>
        <v>78</v>
      </c>
      <c r="X16" s="67">
        <v>46</v>
      </c>
      <c r="Y16" s="70">
        <v>32</v>
      </c>
    </row>
    <row r="17" spans="1:25" s="39" customFormat="1" ht="23.25" customHeight="1">
      <c r="A17" s="65" t="s">
        <v>44</v>
      </c>
      <c r="B17" s="66">
        <f t="shared" si="7"/>
        <v>286</v>
      </c>
      <c r="C17" s="67">
        <v>166</v>
      </c>
      <c r="D17" s="67">
        <v>120</v>
      </c>
      <c r="E17" s="68">
        <f t="shared" si="8"/>
        <v>224</v>
      </c>
      <c r="F17" s="67">
        <v>137</v>
      </c>
      <c r="G17" s="67">
        <v>87</v>
      </c>
      <c r="H17" s="69">
        <f t="shared" si="9"/>
        <v>16</v>
      </c>
      <c r="I17" s="67">
        <v>10</v>
      </c>
      <c r="J17" s="67">
        <v>6</v>
      </c>
      <c r="K17" s="66">
        <f t="shared" si="10"/>
        <v>150</v>
      </c>
      <c r="L17" s="67">
        <v>82</v>
      </c>
      <c r="M17" s="67">
        <v>68</v>
      </c>
      <c r="N17" s="66">
        <f t="shared" si="11"/>
        <v>112</v>
      </c>
      <c r="O17" s="67">
        <v>68</v>
      </c>
      <c r="P17" s="67">
        <v>44</v>
      </c>
      <c r="Q17" s="68">
        <f t="shared" si="12"/>
        <v>120</v>
      </c>
      <c r="R17" s="67">
        <v>74</v>
      </c>
      <c r="S17" s="67">
        <v>46</v>
      </c>
      <c r="T17" s="68">
        <f t="shared" si="13"/>
        <v>96</v>
      </c>
      <c r="U17" s="67">
        <v>59</v>
      </c>
      <c r="V17" s="67">
        <v>37</v>
      </c>
      <c r="W17" s="68">
        <f t="shared" si="14"/>
        <v>62</v>
      </c>
      <c r="X17" s="67">
        <v>29</v>
      </c>
      <c r="Y17" s="70">
        <v>33</v>
      </c>
    </row>
    <row r="18" spans="1:25" s="39" customFormat="1" ht="23.25" customHeight="1">
      <c r="A18" s="65" t="s">
        <v>45</v>
      </c>
      <c r="B18" s="66">
        <f t="shared" si="7"/>
        <v>284</v>
      </c>
      <c r="C18" s="67">
        <v>171</v>
      </c>
      <c r="D18" s="67">
        <v>113</v>
      </c>
      <c r="E18" s="68">
        <f t="shared" si="8"/>
        <v>241</v>
      </c>
      <c r="F18" s="67">
        <v>145</v>
      </c>
      <c r="G18" s="67">
        <v>96</v>
      </c>
      <c r="H18" s="69">
        <f t="shared" si="9"/>
        <v>19</v>
      </c>
      <c r="I18" s="67">
        <v>13</v>
      </c>
      <c r="J18" s="67">
        <v>6</v>
      </c>
      <c r="K18" s="66">
        <f t="shared" si="10"/>
        <v>142</v>
      </c>
      <c r="L18" s="67">
        <v>80</v>
      </c>
      <c r="M18" s="67">
        <v>62</v>
      </c>
      <c r="N18" s="66">
        <f t="shared" si="11"/>
        <v>123</v>
      </c>
      <c r="O18" s="67">
        <v>73</v>
      </c>
      <c r="P18" s="67">
        <v>50</v>
      </c>
      <c r="Q18" s="68">
        <f t="shared" si="12"/>
        <v>123</v>
      </c>
      <c r="R18" s="67">
        <v>78</v>
      </c>
      <c r="S18" s="67">
        <v>45</v>
      </c>
      <c r="T18" s="68">
        <f t="shared" si="13"/>
        <v>99</v>
      </c>
      <c r="U18" s="67">
        <v>59</v>
      </c>
      <c r="V18" s="67">
        <v>40</v>
      </c>
      <c r="W18" s="68">
        <f t="shared" si="14"/>
        <v>43</v>
      </c>
      <c r="X18" s="67">
        <v>26</v>
      </c>
      <c r="Y18" s="70">
        <v>17</v>
      </c>
    </row>
    <row r="19" spans="1:25" s="39" customFormat="1" ht="23.25" customHeight="1">
      <c r="A19" s="65" t="s">
        <v>46</v>
      </c>
      <c r="B19" s="66">
        <f t="shared" si="7"/>
        <v>267</v>
      </c>
      <c r="C19" s="67">
        <v>159</v>
      </c>
      <c r="D19" s="67">
        <v>108</v>
      </c>
      <c r="E19" s="68">
        <f t="shared" si="8"/>
        <v>231</v>
      </c>
      <c r="F19" s="67">
        <v>140</v>
      </c>
      <c r="G19" s="67">
        <v>91</v>
      </c>
      <c r="H19" s="69">
        <f t="shared" si="9"/>
        <v>36</v>
      </c>
      <c r="I19" s="67">
        <v>20</v>
      </c>
      <c r="J19" s="67">
        <v>16</v>
      </c>
      <c r="K19" s="66">
        <f t="shared" si="10"/>
        <v>126</v>
      </c>
      <c r="L19" s="67">
        <v>72</v>
      </c>
      <c r="M19" s="67">
        <v>54</v>
      </c>
      <c r="N19" s="66">
        <f t="shared" si="11"/>
        <v>113</v>
      </c>
      <c r="O19" s="67">
        <v>69</v>
      </c>
      <c r="P19" s="67">
        <v>44</v>
      </c>
      <c r="Q19" s="68">
        <f t="shared" si="12"/>
        <v>105</v>
      </c>
      <c r="R19" s="67">
        <v>67</v>
      </c>
      <c r="S19" s="67">
        <v>38</v>
      </c>
      <c r="T19" s="68">
        <f t="shared" si="13"/>
        <v>82</v>
      </c>
      <c r="U19" s="67">
        <v>51</v>
      </c>
      <c r="V19" s="67">
        <v>31</v>
      </c>
      <c r="W19" s="68">
        <f t="shared" si="14"/>
        <v>36</v>
      </c>
      <c r="X19" s="67">
        <v>19</v>
      </c>
      <c r="Y19" s="70">
        <v>17</v>
      </c>
    </row>
    <row r="20" spans="1:25" s="39" customFormat="1" ht="23.25" customHeight="1">
      <c r="A20" s="65" t="s">
        <v>47</v>
      </c>
      <c r="B20" s="66">
        <f t="shared" si="7"/>
        <v>308</v>
      </c>
      <c r="C20" s="67">
        <v>186</v>
      </c>
      <c r="D20" s="67">
        <v>122</v>
      </c>
      <c r="E20" s="68">
        <f t="shared" si="8"/>
        <v>296</v>
      </c>
      <c r="F20" s="67">
        <v>171</v>
      </c>
      <c r="G20" s="67">
        <v>125</v>
      </c>
      <c r="H20" s="69">
        <f t="shared" si="9"/>
        <v>38</v>
      </c>
      <c r="I20" s="67">
        <v>23</v>
      </c>
      <c r="J20" s="67">
        <v>15</v>
      </c>
      <c r="K20" s="66">
        <f t="shared" si="10"/>
        <v>154</v>
      </c>
      <c r="L20" s="67">
        <v>89</v>
      </c>
      <c r="M20" s="67">
        <v>65</v>
      </c>
      <c r="N20" s="66">
        <f t="shared" si="11"/>
        <v>149</v>
      </c>
      <c r="O20" s="67">
        <v>76</v>
      </c>
      <c r="P20" s="67">
        <v>73</v>
      </c>
      <c r="Q20" s="68">
        <f t="shared" si="12"/>
        <v>116</v>
      </c>
      <c r="R20" s="67">
        <v>74</v>
      </c>
      <c r="S20" s="67">
        <v>42</v>
      </c>
      <c r="T20" s="68">
        <f t="shared" si="13"/>
        <v>109</v>
      </c>
      <c r="U20" s="67">
        <v>72</v>
      </c>
      <c r="V20" s="67">
        <v>37</v>
      </c>
      <c r="W20" s="68">
        <f t="shared" si="14"/>
        <v>12</v>
      </c>
      <c r="X20" s="67">
        <v>15</v>
      </c>
      <c r="Y20" s="70">
        <v>-3</v>
      </c>
    </row>
    <row r="21" spans="1:25" s="39" customFormat="1" ht="23.25" customHeight="1">
      <c r="A21" s="65" t="s">
        <v>48</v>
      </c>
      <c r="B21" s="66">
        <f t="shared" si="7"/>
        <v>215</v>
      </c>
      <c r="C21" s="67">
        <v>127</v>
      </c>
      <c r="D21" s="67">
        <v>88</v>
      </c>
      <c r="E21" s="68">
        <f t="shared" si="8"/>
        <v>278</v>
      </c>
      <c r="F21" s="67">
        <v>159</v>
      </c>
      <c r="G21" s="67">
        <v>119</v>
      </c>
      <c r="H21" s="69">
        <f t="shared" si="9"/>
        <v>30</v>
      </c>
      <c r="I21" s="67">
        <v>20</v>
      </c>
      <c r="J21" s="67">
        <v>10</v>
      </c>
      <c r="K21" s="66">
        <f t="shared" si="10"/>
        <v>109</v>
      </c>
      <c r="L21" s="67">
        <v>66</v>
      </c>
      <c r="M21" s="67">
        <v>43</v>
      </c>
      <c r="N21" s="66">
        <f t="shared" si="11"/>
        <v>155</v>
      </c>
      <c r="O21" s="67">
        <v>79</v>
      </c>
      <c r="P21" s="67">
        <v>76</v>
      </c>
      <c r="Q21" s="68">
        <f t="shared" si="12"/>
        <v>76</v>
      </c>
      <c r="R21" s="67">
        <v>41</v>
      </c>
      <c r="S21" s="67">
        <v>35</v>
      </c>
      <c r="T21" s="68">
        <f t="shared" si="13"/>
        <v>93</v>
      </c>
      <c r="U21" s="67">
        <v>60</v>
      </c>
      <c r="V21" s="67">
        <v>33</v>
      </c>
      <c r="W21" s="68">
        <f t="shared" si="14"/>
        <v>-63</v>
      </c>
      <c r="X21" s="67">
        <v>-32</v>
      </c>
      <c r="Y21" s="70">
        <v>-31</v>
      </c>
    </row>
    <row r="22" spans="1:25" s="39" customFormat="1" ht="23.25" customHeight="1">
      <c r="A22" s="65" t="s">
        <v>49</v>
      </c>
      <c r="B22" s="66">
        <f t="shared" si="7"/>
        <v>194</v>
      </c>
      <c r="C22" s="67">
        <v>112</v>
      </c>
      <c r="D22" s="67">
        <v>82</v>
      </c>
      <c r="E22" s="68">
        <f t="shared" si="8"/>
        <v>196</v>
      </c>
      <c r="F22" s="67">
        <v>112</v>
      </c>
      <c r="G22" s="67">
        <v>84</v>
      </c>
      <c r="H22" s="69">
        <f t="shared" si="9"/>
        <v>22</v>
      </c>
      <c r="I22" s="67">
        <v>15</v>
      </c>
      <c r="J22" s="67">
        <v>7</v>
      </c>
      <c r="K22" s="66">
        <f t="shared" si="10"/>
        <v>80</v>
      </c>
      <c r="L22" s="67">
        <v>42</v>
      </c>
      <c r="M22" s="67">
        <v>38</v>
      </c>
      <c r="N22" s="66">
        <f t="shared" si="11"/>
        <v>94</v>
      </c>
      <c r="O22" s="67">
        <v>54</v>
      </c>
      <c r="P22" s="67">
        <v>40</v>
      </c>
      <c r="Q22" s="68">
        <f t="shared" si="12"/>
        <v>92</v>
      </c>
      <c r="R22" s="67">
        <v>55</v>
      </c>
      <c r="S22" s="67">
        <v>37</v>
      </c>
      <c r="T22" s="68">
        <f t="shared" si="13"/>
        <v>80</v>
      </c>
      <c r="U22" s="67">
        <v>43</v>
      </c>
      <c r="V22" s="67">
        <v>37</v>
      </c>
      <c r="W22" s="68">
        <f t="shared" si="14"/>
        <v>-2</v>
      </c>
      <c r="X22" s="67">
        <v>0</v>
      </c>
      <c r="Y22" s="70">
        <v>-2</v>
      </c>
    </row>
    <row r="23" spans="1:25" s="39" customFormat="1" ht="23.25" customHeight="1">
      <c r="A23" s="65" t="s">
        <v>50</v>
      </c>
      <c r="B23" s="66">
        <f t="shared" si="7"/>
        <v>215</v>
      </c>
      <c r="C23" s="67">
        <v>126</v>
      </c>
      <c r="D23" s="67">
        <v>89</v>
      </c>
      <c r="E23" s="68">
        <f t="shared" si="8"/>
        <v>229</v>
      </c>
      <c r="F23" s="67">
        <v>126</v>
      </c>
      <c r="G23" s="67">
        <v>103</v>
      </c>
      <c r="H23" s="69">
        <f t="shared" si="9"/>
        <v>23</v>
      </c>
      <c r="I23" s="67">
        <v>12</v>
      </c>
      <c r="J23" s="67">
        <v>11</v>
      </c>
      <c r="K23" s="66">
        <f t="shared" si="10"/>
        <v>95</v>
      </c>
      <c r="L23" s="67">
        <v>49</v>
      </c>
      <c r="M23" s="67">
        <v>46</v>
      </c>
      <c r="N23" s="66">
        <f t="shared" si="11"/>
        <v>122</v>
      </c>
      <c r="O23" s="67">
        <v>65</v>
      </c>
      <c r="P23" s="67">
        <v>57</v>
      </c>
      <c r="Q23" s="68">
        <f t="shared" si="12"/>
        <v>97</v>
      </c>
      <c r="R23" s="67">
        <v>65</v>
      </c>
      <c r="S23" s="67">
        <v>32</v>
      </c>
      <c r="T23" s="68">
        <f t="shared" si="13"/>
        <v>84</v>
      </c>
      <c r="U23" s="67">
        <v>49</v>
      </c>
      <c r="V23" s="67">
        <v>35</v>
      </c>
      <c r="W23" s="68">
        <f t="shared" si="14"/>
        <v>-14</v>
      </c>
      <c r="X23" s="67">
        <v>0</v>
      </c>
      <c r="Y23" s="70">
        <v>-14</v>
      </c>
    </row>
    <row r="24" spans="1:25" s="39" customFormat="1" ht="23.25" customHeight="1">
      <c r="A24" s="71" t="s">
        <v>51</v>
      </c>
      <c r="B24" s="72">
        <f>SUM(C24:D24)</f>
        <v>319</v>
      </c>
      <c r="C24" s="73">
        <v>193</v>
      </c>
      <c r="D24" s="73">
        <v>126</v>
      </c>
      <c r="E24" s="74">
        <f>SUM(F24:G24)</f>
        <v>265</v>
      </c>
      <c r="F24" s="73">
        <v>171</v>
      </c>
      <c r="G24" s="73">
        <v>94</v>
      </c>
      <c r="H24" s="75">
        <f>SUM(I24:J24)</f>
        <v>28</v>
      </c>
      <c r="I24" s="73">
        <v>17</v>
      </c>
      <c r="J24" s="73">
        <v>11</v>
      </c>
      <c r="K24" s="76">
        <f>SUM(L24:M24)</f>
        <v>159</v>
      </c>
      <c r="L24" s="73">
        <v>96</v>
      </c>
      <c r="M24" s="73">
        <v>63</v>
      </c>
      <c r="N24" s="76">
        <f>SUM(O24:P24)</f>
        <v>142</v>
      </c>
      <c r="O24" s="73">
        <v>90</v>
      </c>
      <c r="P24" s="73">
        <v>52</v>
      </c>
      <c r="Q24" s="74">
        <f>SUM(R24:S24)</f>
        <v>132</v>
      </c>
      <c r="R24" s="73">
        <v>80</v>
      </c>
      <c r="S24" s="73">
        <v>52</v>
      </c>
      <c r="T24" s="74">
        <f>SUM(U24:V24)</f>
        <v>95</v>
      </c>
      <c r="U24" s="73">
        <v>64</v>
      </c>
      <c r="V24" s="73">
        <v>31</v>
      </c>
      <c r="W24" s="74">
        <f t="shared" si="14"/>
        <v>54</v>
      </c>
      <c r="X24" s="73">
        <v>22</v>
      </c>
      <c r="Y24" s="77">
        <v>32</v>
      </c>
    </row>
    <row r="25" spans="1:25" s="39" customFormat="1" ht="16.5" customHeight="1">
      <c r="A25" s="626" t="s">
        <v>52</v>
      </c>
      <c r="B25" s="626"/>
      <c r="C25" s="626"/>
      <c r="D25" s="626"/>
      <c r="E25" s="626"/>
      <c r="F25" s="626"/>
      <c r="G25" s="626"/>
      <c r="H25" s="626"/>
      <c r="I25" s="626"/>
      <c r="J25" s="626"/>
      <c r="K25" s="626"/>
      <c r="L25" s="626"/>
      <c r="M25" s="626"/>
      <c r="N25" s="626"/>
      <c r="O25" s="626"/>
      <c r="P25" s="626"/>
      <c r="Q25" s="626"/>
      <c r="R25" s="626"/>
      <c r="S25" s="626"/>
      <c r="T25" s="78"/>
      <c r="U25" s="78"/>
      <c r="V25" s="79"/>
      <c r="W25" s="80"/>
      <c r="X25" s="81"/>
      <c r="Y25" s="82" t="s">
        <v>53</v>
      </c>
    </row>
    <row r="26" spans="1:25" s="38" customFormat="1" ht="16.5" customHeight="1">
      <c r="A26" s="83" t="s">
        <v>54</v>
      </c>
      <c r="B26" s="84"/>
      <c r="C26" s="85"/>
      <c r="D26" s="85"/>
      <c r="E26" s="84"/>
      <c r="F26" s="85"/>
      <c r="G26" s="85"/>
      <c r="H26" s="84"/>
      <c r="I26" s="84"/>
      <c r="J26" s="84"/>
      <c r="K26" s="86"/>
      <c r="L26" s="86"/>
      <c r="M26" s="86"/>
      <c r="N26" s="86"/>
      <c r="O26" s="86"/>
      <c r="P26" s="87"/>
      <c r="Q26" s="87"/>
      <c r="R26" s="87"/>
      <c r="S26" s="88"/>
      <c r="T26" s="88"/>
      <c r="U26" s="88"/>
      <c r="V26" s="83"/>
      <c r="W26" s="88"/>
    </row>
    <row r="27" spans="1:25">
      <c r="K27" s="86"/>
      <c r="L27" s="86"/>
      <c r="M27" s="86"/>
      <c r="N27" s="86"/>
      <c r="O27" s="86"/>
      <c r="P27" s="89"/>
      <c r="Q27" s="89"/>
      <c r="R27" s="89"/>
      <c r="S27" s="89"/>
      <c r="T27" s="89"/>
      <c r="U27" s="89"/>
    </row>
    <row r="28" spans="1:25" hidden="1">
      <c r="A28" s="43">
        <v>43294</v>
      </c>
      <c r="K28" s="86"/>
      <c r="L28" s="86"/>
      <c r="M28" s="86"/>
      <c r="N28" s="86"/>
      <c r="O28" s="86"/>
      <c r="P28" s="89"/>
      <c r="Q28" s="89"/>
      <c r="R28" s="89"/>
      <c r="S28" s="89"/>
      <c r="T28" s="89"/>
      <c r="U28" s="89"/>
    </row>
    <row r="29" spans="1:25">
      <c r="A29" s="90"/>
      <c r="B29" s="88"/>
      <c r="C29" s="88"/>
      <c r="D29" s="88"/>
      <c r="E29" s="88"/>
      <c r="F29" s="88"/>
      <c r="G29" s="88"/>
      <c r="H29" s="88"/>
      <c r="I29" s="88"/>
      <c r="J29" s="88"/>
      <c r="K29" s="88"/>
      <c r="L29" s="88"/>
      <c r="M29" s="88"/>
      <c r="N29" s="88"/>
      <c r="O29" s="88"/>
      <c r="P29" s="88"/>
      <c r="Q29" s="88"/>
      <c r="R29" s="88"/>
      <c r="S29" s="88"/>
      <c r="T29" s="88"/>
      <c r="U29" s="88"/>
      <c r="V29" s="88"/>
      <c r="W29" s="53"/>
      <c r="X29" s="53"/>
      <c r="Y29" s="53"/>
    </row>
    <row r="30" spans="1:25">
      <c r="A30" s="90"/>
      <c r="B30" s="88"/>
      <c r="C30" s="91"/>
      <c r="D30" s="91"/>
      <c r="E30" s="38"/>
      <c r="F30" s="91"/>
      <c r="G30" s="91"/>
      <c r="H30" s="38"/>
      <c r="I30" s="38"/>
      <c r="J30" s="38"/>
      <c r="K30" s="87"/>
      <c r="L30" s="87"/>
      <c r="M30" s="87"/>
      <c r="N30" s="87"/>
      <c r="O30" s="87"/>
      <c r="P30" s="89"/>
      <c r="Q30" s="89"/>
      <c r="R30" s="89"/>
      <c r="S30" s="89"/>
      <c r="T30" s="89"/>
      <c r="U30" s="89"/>
    </row>
    <row r="31" spans="1:25">
      <c r="A31" s="90"/>
      <c r="B31" s="88"/>
      <c r="C31" s="91"/>
      <c r="D31" s="91"/>
      <c r="E31" s="38"/>
      <c r="F31" s="91"/>
      <c r="G31" s="91"/>
      <c r="H31" s="38"/>
      <c r="I31" s="38"/>
      <c r="J31" s="38"/>
      <c r="K31" s="87"/>
      <c r="L31" s="87"/>
      <c r="M31" s="87"/>
      <c r="N31" s="87"/>
      <c r="O31" s="87"/>
      <c r="P31" s="89"/>
      <c r="Q31" s="89"/>
      <c r="R31" s="89"/>
      <c r="S31" s="89"/>
      <c r="T31" s="89"/>
      <c r="U31" s="89"/>
    </row>
    <row r="32" spans="1:25">
      <c r="A32" s="90"/>
      <c r="B32" s="38"/>
      <c r="C32" s="91"/>
      <c r="D32" s="91"/>
      <c r="E32" s="38"/>
      <c r="F32" s="91"/>
      <c r="G32" s="91"/>
      <c r="H32" s="38"/>
      <c r="I32" s="88"/>
      <c r="J32" s="38"/>
      <c r="K32" s="87"/>
      <c r="L32" s="87"/>
      <c r="M32" s="87"/>
      <c r="N32" s="87"/>
      <c r="O32" s="87"/>
      <c r="P32" s="89"/>
      <c r="Q32" s="89"/>
      <c r="R32" s="89"/>
      <c r="S32" s="89"/>
      <c r="T32" s="89"/>
      <c r="U32" s="89"/>
    </row>
    <row r="33" spans="1:21">
      <c r="A33" s="90"/>
      <c r="B33" s="43"/>
      <c r="C33" s="43"/>
      <c r="D33" s="43"/>
      <c r="E33" s="43"/>
      <c r="F33" s="43"/>
      <c r="G33" s="43"/>
      <c r="H33" s="43"/>
      <c r="I33" s="43"/>
      <c r="J33" s="43"/>
      <c r="K33" s="87"/>
      <c r="L33" s="87"/>
      <c r="M33" s="87"/>
      <c r="N33" s="87"/>
      <c r="O33" s="87"/>
      <c r="P33" s="89"/>
      <c r="Q33" s="89"/>
      <c r="R33" s="89"/>
      <c r="S33" s="89"/>
      <c r="T33" s="89"/>
      <c r="U33" s="89"/>
    </row>
    <row r="34" spans="1:21">
      <c r="A34" s="90"/>
      <c r="B34" s="43"/>
      <c r="C34" s="43"/>
      <c r="D34" s="43"/>
      <c r="E34" s="43"/>
      <c r="F34" s="43"/>
      <c r="G34" s="43"/>
      <c r="H34" s="43"/>
      <c r="I34" s="43"/>
      <c r="J34" s="43"/>
      <c r="K34" s="87"/>
      <c r="L34" s="87"/>
      <c r="M34" s="87"/>
      <c r="N34" s="87"/>
      <c r="O34" s="87"/>
      <c r="P34" s="89"/>
      <c r="Q34" s="89"/>
      <c r="R34" s="89"/>
      <c r="S34" s="89"/>
      <c r="T34" s="89"/>
      <c r="U34" s="89"/>
    </row>
    <row r="35" spans="1:21">
      <c r="A35" s="90"/>
      <c r="B35" s="43"/>
      <c r="C35" s="43"/>
      <c r="D35" s="43"/>
      <c r="E35" s="43"/>
      <c r="F35" s="43"/>
      <c r="G35" s="43"/>
      <c r="H35" s="43"/>
      <c r="I35" s="43"/>
      <c r="J35" s="43"/>
      <c r="K35" s="87"/>
      <c r="L35" s="87"/>
      <c r="M35" s="87"/>
      <c r="N35" s="87"/>
      <c r="O35" s="87"/>
      <c r="P35" s="89"/>
      <c r="Q35" s="89"/>
      <c r="R35" s="89"/>
      <c r="S35" s="89"/>
      <c r="T35" s="89"/>
      <c r="U35" s="89"/>
    </row>
    <row r="36" spans="1:21">
      <c r="A36" s="90"/>
      <c r="B36" s="43"/>
      <c r="C36" s="43"/>
      <c r="D36" s="43"/>
      <c r="E36" s="43"/>
      <c r="F36" s="43"/>
      <c r="G36" s="43"/>
      <c r="H36" s="43"/>
      <c r="I36" s="43"/>
      <c r="J36" s="43"/>
      <c r="K36" s="87"/>
      <c r="L36" s="87"/>
      <c r="M36" s="87"/>
      <c r="N36" s="87"/>
      <c r="O36" s="87"/>
      <c r="P36" s="89"/>
      <c r="Q36" s="89"/>
      <c r="R36" s="89"/>
      <c r="S36" s="89"/>
      <c r="T36" s="89"/>
      <c r="U36" s="89"/>
    </row>
    <row r="37" spans="1:21">
      <c r="A37" s="90"/>
      <c r="B37" s="43"/>
      <c r="C37" s="43"/>
      <c r="D37" s="43"/>
      <c r="E37" s="43"/>
      <c r="F37" s="43"/>
      <c r="G37" s="43"/>
      <c r="H37" s="43"/>
      <c r="I37" s="43"/>
      <c r="J37" s="43"/>
      <c r="K37" s="87"/>
      <c r="L37" s="87"/>
      <c r="M37" s="87"/>
      <c r="N37" s="87"/>
      <c r="O37" s="87"/>
      <c r="P37" s="89"/>
      <c r="Q37" s="89"/>
      <c r="R37" s="89"/>
      <c r="S37" s="89"/>
      <c r="T37" s="89"/>
      <c r="U37" s="89"/>
    </row>
    <row r="38" spans="1:21">
      <c r="A38" s="90"/>
      <c r="B38" s="43"/>
      <c r="C38" s="43"/>
      <c r="D38" s="43"/>
      <c r="E38" s="43"/>
      <c r="F38" s="43"/>
      <c r="G38" s="43"/>
      <c r="H38" s="43"/>
      <c r="I38" s="43"/>
      <c r="J38" s="43"/>
      <c r="K38" s="87"/>
      <c r="L38" s="87"/>
      <c r="M38" s="87"/>
      <c r="N38" s="87"/>
      <c r="O38" s="87"/>
      <c r="P38" s="89"/>
      <c r="Q38" s="89"/>
      <c r="R38" s="89"/>
      <c r="S38" s="89"/>
      <c r="T38" s="89"/>
      <c r="U38" s="89"/>
    </row>
    <row r="39" spans="1:21">
      <c r="A39" s="90"/>
      <c r="B39" s="43"/>
      <c r="C39" s="43"/>
      <c r="D39" s="43"/>
      <c r="E39" s="43"/>
      <c r="F39" s="43"/>
      <c r="G39" s="43"/>
      <c r="H39" s="43"/>
      <c r="I39" s="43"/>
      <c r="J39" s="43"/>
      <c r="K39" s="87"/>
      <c r="L39" s="87"/>
      <c r="M39" s="87"/>
      <c r="N39" s="87"/>
      <c r="O39" s="87"/>
      <c r="P39" s="89"/>
      <c r="Q39" s="89"/>
      <c r="R39" s="89"/>
      <c r="S39" s="89"/>
      <c r="T39" s="89"/>
      <c r="U39" s="89"/>
    </row>
    <row r="40" spans="1:21">
      <c r="A40" s="90"/>
      <c r="B40" s="43"/>
      <c r="C40" s="43"/>
      <c r="D40" s="43"/>
      <c r="E40" s="43"/>
      <c r="F40" s="43"/>
      <c r="G40" s="43"/>
      <c r="H40" s="43"/>
      <c r="I40" s="43"/>
      <c r="J40" s="43"/>
      <c r="K40" s="87"/>
      <c r="L40" s="87"/>
      <c r="M40" s="87"/>
      <c r="N40" s="87"/>
      <c r="O40" s="87"/>
      <c r="P40" s="89"/>
      <c r="Q40" s="89"/>
      <c r="R40" s="89"/>
      <c r="S40" s="89"/>
      <c r="T40" s="89"/>
      <c r="U40" s="89"/>
    </row>
    <row r="41" spans="1:21">
      <c r="A41" s="90"/>
      <c r="B41" s="38"/>
      <c r="C41" s="91"/>
      <c r="D41" s="91"/>
      <c r="E41" s="38"/>
      <c r="F41" s="91"/>
      <c r="G41" s="91"/>
      <c r="H41" s="38"/>
      <c r="I41" s="38"/>
      <c r="J41" s="38"/>
      <c r="K41" s="87"/>
      <c r="L41" s="87"/>
      <c r="M41" s="87"/>
      <c r="N41" s="87"/>
      <c r="O41" s="87"/>
      <c r="P41" s="89"/>
      <c r="Q41" s="89"/>
      <c r="R41" s="89"/>
      <c r="S41" s="89"/>
      <c r="T41" s="89"/>
      <c r="U41" s="89"/>
    </row>
    <row r="42" spans="1:21">
      <c r="A42" s="90"/>
      <c r="B42" s="38"/>
      <c r="C42" s="91"/>
      <c r="D42" s="91"/>
      <c r="E42" s="38"/>
      <c r="F42" s="91"/>
      <c r="G42" s="91"/>
      <c r="H42" s="38"/>
      <c r="I42" s="38"/>
      <c r="J42" s="38"/>
      <c r="K42" s="38"/>
      <c r="L42" s="38"/>
      <c r="M42" s="38"/>
      <c r="N42" s="38"/>
      <c r="O42" s="38"/>
    </row>
    <row r="43" spans="1:21">
      <c r="A43" s="90"/>
      <c r="B43" s="38"/>
      <c r="C43" s="91"/>
      <c r="D43" s="91"/>
      <c r="E43" s="38"/>
      <c r="F43" s="91"/>
      <c r="G43" s="91"/>
      <c r="H43" s="38"/>
      <c r="I43" s="38"/>
      <c r="J43" s="38"/>
      <c r="K43" s="38"/>
      <c r="L43" s="38"/>
      <c r="M43" s="38"/>
      <c r="N43" s="38"/>
      <c r="O43" s="38"/>
    </row>
    <row r="44" spans="1:21">
      <c r="A44" s="90"/>
      <c r="B44" s="38"/>
      <c r="C44" s="91"/>
      <c r="D44" s="91"/>
      <c r="E44" s="38"/>
      <c r="F44" s="91"/>
      <c r="G44" s="91"/>
      <c r="H44" s="38"/>
      <c r="I44" s="38"/>
      <c r="J44" s="38"/>
      <c r="K44" s="38"/>
      <c r="L44" s="38"/>
      <c r="M44" s="38"/>
      <c r="N44" s="38"/>
      <c r="O44" s="38"/>
    </row>
    <row r="45" spans="1:21">
      <c r="A45" s="90"/>
      <c r="B45" s="38"/>
      <c r="C45" s="91"/>
      <c r="D45" s="91"/>
      <c r="E45" s="38"/>
      <c r="F45" s="91"/>
      <c r="G45" s="91"/>
      <c r="H45" s="38"/>
      <c r="I45" s="38"/>
      <c r="J45" s="38"/>
      <c r="K45" s="38"/>
      <c r="L45" s="38"/>
      <c r="M45" s="38"/>
      <c r="N45" s="38"/>
      <c r="O45" s="38"/>
    </row>
    <row r="46" spans="1:21">
      <c r="A46" s="90"/>
      <c r="B46" s="38"/>
      <c r="C46" s="91"/>
      <c r="D46" s="91"/>
      <c r="E46" s="38"/>
      <c r="F46" s="91"/>
      <c r="G46" s="91"/>
      <c r="H46" s="38"/>
      <c r="I46" s="38"/>
      <c r="J46" s="38"/>
      <c r="K46" s="38"/>
      <c r="L46" s="38"/>
      <c r="M46" s="38"/>
      <c r="N46" s="38"/>
      <c r="O46" s="38"/>
    </row>
    <row r="47" spans="1:21">
      <c r="A47" s="90"/>
      <c r="B47" s="38"/>
      <c r="C47" s="91"/>
      <c r="D47" s="91"/>
      <c r="E47" s="38"/>
      <c r="F47" s="91"/>
      <c r="G47" s="91"/>
      <c r="H47" s="38"/>
      <c r="I47" s="38"/>
      <c r="J47" s="38"/>
      <c r="K47" s="38"/>
      <c r="L47" s="38"/>
      <c r="M47" s="38"/>
      <c r="N47" s="38"/>
      <c r="O47" s="38"/>
    </row>
    <row r="48" spans="1:21">
      <c r="A48" s="90"/>
      <c r="B48" s="38"/>
      <c r="C48" s="91"/>
      <c r="D48" s="91"/>
      <c r="E48" s="38"/>
      <c r="F48" s="91"/>
      <c r="G48" s="91"/>
      <c r="H48" s="38"/>
      <c r="I48" s="38"/>
      <c r="J48" s="38"/>
      <c r="K48" s="38"/>
      <c r="L48" s="38"/>
      <c r="M48" s="38"/>
      <c r="N48" s="38"/>
      <c r="O48" s="38"/>
    </row>
    <row r="49" spans="1:15">
      <c r="A49" s="90"/>
      <c r="B49" s="38"/>
      <c r="C49" s="91"/>
      <c r="D49" s="91"/>
      <c r="E49" s="38"/>
      <c r="F49" s="91"/>
      <c r="G49" s="91"/>
      <c r="H49" s="38"/>
      <c r="I49" s="38"/>
      <c r="J49" s="38"/>
      <c r="K49" s="38"/>
      <c r="L49" s="38"/>
      <c r="M49" s="38"/>
      <c r="N49" s="38"/>
      <c r="O49" s="38"/>
    </row>
    <row r="50" spans="1:15">
      <c r="A50" s="90"/>
      <c r="B50" s="38"/>
      <c r="C50" s="91"/>
      <c r="D50" s="91"/>
      <c r="E50" s="38"/>
      <c r="F50" s="91"/>
      <c r="G50" s="91"/>
      <c r="H50" s="38"/>
      <c r="I50" s="38"/>
      <c r="J50" s="38"/>
      <c r="K50" s="38"/>
      <c r="L50" s="38"/>
      <c r="M50" s="38"/>
      <c r="N50" s="38"/>
      <c r="O50" s="38"/>
    </row>
    <row r="51" spans="1:15">
      <c r="A51" s="90"/>
      <c r="B51" s="38"/>
      <c r="C51" s="91"/>
      <c r="D51" s="91"/>
      <c r="E51" s="38"/>
      <c r="F51" s="91"/>
      <c r="G51" s="91"/>
      <c r="H51" s="38"/>
      <c r="I51" s="38"/>
      <c r="J51" s="38"/>
      <c r="K51" s="38"/>
      <c r="L51" s="38"/>
      <c r="M51" s="38"/>
      <c r="N51" s="38"/>
      <c r="O51" s="38"/>
    </row>
    <row r="52" spans="1:15">
      <c r="A52" s="90"/>
      <c r="B52" s="38"/>
      <c r="C52" s="91"/>
      <c r="D52" s="91"/>
      <c r="E52" s="38"/>
      <c r="F52" s="91"/>
      <c r="G52" s="91"/>
      <c r="H52" s="38"/>
      <c r="I52" s="38"/>
      <c r="J52" s="38"/>
      <c r="K52" s="38"/>
      <c r="L52" s="38"/>
      <c r="M52" s="38"/>
      <c r="N52" s="38"/>
      <c r="O52" s="38"/>
    </row>
    <row r="53" spans="1:15">
      <c r="A53" s="90"/>
      <c r="B53" s="38"/>
      <c r="C53" s="91"/>
      <c r="D53" s="91"/>
      <c r="E53" s="38"/>
      <c r="F53" s="91"/>
      <c r="G53" s="91"/>
      <c r="H53" s="38"/>
      <c r="I53" s="38"/>
      <c r="J53" s="38"/>
      <c r="K53" s="38"/>
      <c r="L53" s="38"/>
      <c r="M53" s="38"/>
      <c r="N53" s="38"/>
      <c r="O53" s="38"/>
    </row>
    <row r="54" spans="1:15">
      <c r="A54" s="90"/>
      <c r="B54" s="38"/>
      <c r="C54" s="91"/>
      <c r="D54" s="91"/>
      <c r="E54" s="38"/>
      <c r="F54" s="91"/>
      <c r="G54" s="91"/>
      <c r="H54" s="38"/>
      <c r="I54" s="38"/>
      <c r="J54" s="38"/>
      <c r="K54" s="38"/>
      <c r="L54" s="38"/>
      <c r="M54" s="38"/>
      <c r="N54" s="38"/>
      <c r="O54" s="38"/>
    </row>
    <row r="55" spans="1:15">
      <c r="A55" s="90"/>
      <c r="B55" s="38"/>
      <c r="C55" s="91"/>
      <c r="D55" s="91"/>
      <c r="E55" s="38"/>
      <c r="F55" s="91"/>
      <c r="G55" s="91"/>
      <c r="H55" s="38"/>
      <c r="I55" s="38"/>
      <c r="J55" s="38"/>
      <c r="K55" s="38"/>
      <c r="L55" s="38"/>
      <c r="M55" s="38"/>
      <c r="N55" s="38"/>
      <c r="O55" s="38"/>
    </row>
    <row r="56" spans="1:15">
      <c r="A56" s="90"/>
      <c r="B56" s="38"/>
      <c r="C56" s="91"/>
      <c r="D56" s="91"/>
      <c r="E56" s="38"/>
      <c r="F56" s="91"/>
      <c r="G56" s="91"/>
      <c r="H56" s="38"/>
      <c r="I56" s="38"/>
      <c r="J56" s="38"/>
      <c r="K56" s="38"/>
      <c r="L56" s="38"/>
      <c r="M56" s="38"/>
      <c r="N56" s="38"/>
      <c r="O56" s="38"/>
    </row>
    <row r="57" spans="1:15">
      <c r="A57" s="90"/>
      <c r="B57" s="38"/>
      <c r="C57" s="91"/>
      <c r="D57" s="91"/>
      <c r="E57" s="38"/>
      <c r="F57" s="91"/>
      <c r="G57" s="91"/>
      <c r="H57" s="38"/>
      <c r="I57" s="38"/>
      <c r="J57" s="38"/>
      <c r="K57" s="38"/>
      <c r="L57" s="38"/>
      <c r="M57" s="38"/>
      <c r="N57" s="38"/>
      <c r="O57" s="38"/>
    </row>
    <row r="58" spans="1:15">
      <c r="A58" s="90"/>
      <c r="B58" s="38"/>
      <c r="C58" s="91"/>
      <c r="D58" s="91"/>
      <c r="E58" s="38"/>
      <c r="F58" s="91"/>
      <c r="G58" s="91"/>
      <c r="H58" s="38"/>
      <c r="I58" s="38"/>
      <c r="J58" s="38"/>
      <c r="K58" s="38"/>
      <c r="L58" s="38"/>
      <c r="M58" s="38"/>
      <c r="N58" s="38"/>
      <c r="O58" s="38"/>
    </row>
    <row r="59" spans="1:15">
      <c r="A59" s="90"/>
      <c r="B59" s="38"/>
      <c r="C59" s="91"/>
      <c r="D59" s="91"/>
      <c r="E59" s="38"/>
      <c r="F59" s="91"/>
      <c r="G59" s="91"/>
      <c r="H59" s="38"/>
      <c r="I59" s="38"/>
      <c r="J59" s="38"/>
      <c r="K59" s="38"/>
      <c r="L59" s="38"/>
      <c r="M59" s="38"/>
      <c r="N59" s="38"/>
      <c r="O59" s="38"/>
    </row>
    <row r="60" spans="1:15">
      <c r="B60" s="38"/>
      <c r="C60" s="91"/>
      <c r="D60" s="91"/>
      <c r="E60" s="38"/>
      <c r="F60" s="91"/>
      <c r="G60" s="91"/>
      <c r="H60" s="38"/>
      <c r="I60" s="38"/>
      <c r="J60" s="38"/>
      <c r="K60" s="38"/>
      <c r="L60" s="38"/>
      <c r="M60" s="38"/>
      <c r="N60" s="38"/>
      <c r="O60" s="38"/>
    </row>
    <row r="61" spans="1:15">
      <c r="B61" s="38"/>
      <c r="C61" s="91"/>
      <c r="D61" s="91"/>
      <c r="E61" s="38"/>
      <c r="F61" s="91"/>
      <c r="G61" s="91"/>
      <c r="H61" s="38"/>
      <c r="I61" s="38"/>
      <c r="J61" s="38"/>
      <c r="K61" s="38"/>
      <c r="L61" s="38"/>
      <c r="M61" s="38"/>
      <c r="N61" s="38"/>
      <c r="O61" s="38"/>
    </row>
    <row r="62" spans="1:15">
      <c r="B62" s="38"/>
      <c r="C62" s="91"/>
      <c r="D62" s="91"/>
      <c r="E62" s="38"/>
      <c r="F62" s="91"/>
      <c r="G62" s="91"/>
      <c r="H62" s="38"/>
      <c r="I62" s="38"/>
      <c r="J62" s="38"/>
      <c r="K62" s="38"/>
      <c r="L62" s="38"/>
      <c r="M62" s="38"/>
      <c r="N62" s="38"/>
      <c r="O62" s="38"/>
    </row>
    <row r="63" spans="1:15">
      <c r="B63" s="38"/>
      <c r="C63" s="91"/>
      <c r="D63" s="91"/>
      <c r="E63" s="38"/>
      <c r="F63" s="91"/>
      <c r="G63" s="91"/>
      <c r="H63" s="38"/>
      <c r="I63" s="38"/>
      <c r="J63" s="38"/>
      <c r="K63" s="38"/>
      <c r="L63" s="38"/>
      <c r="M63" s="38"/>
      <c r="N63" s="38"/>
      <c r="O63" s="38"/>
    </row>
    <row r="64" spans="1:15">
      <c r="B64" s="38"/>
      <c r="C64" s="91"/>
      <c r="D64" s="91"/>
      <c r="E64" s="38"/>
      <c r="F64" s="91"/>
      <c r="G64" s="91"/>
      <c r="H64" s="38"/>
      <c r="I64" s="38"/>
      <c r="J64" s="38"/>
      <c r="K64" s="38"/>
      <c r="L64" s="38"/>
      <c r="M64" s="38"/>
      <c r="N64" s="38"/>
      <c r="O64" s="38"/>
    </row>
    <row r="65" spans="2:15">
      <c r="B65" s="38"/>
      <c r="C65" s="91"/>
      <c r="D65" s="91"/>
      <c r="E65" s="38"/>
      <c r="F65" s="91"/>
      <c r="G65" s="91"/>
      <c r="H65" s="38"/>
      <c r="I65" s="38"/>
      <c r="J65" s="38"/>
      <c r="K65" s="38"/>
      <c r="L65" s="38"/>
      <c r="M65" s="38"/>
      <c r="N65" s="38"/>
      <c r="O65" s="38"/>
    </row>
    <row r="66" spans="2:15">
      <c r="B66" s="38"/>
      <c r="C66" s="91"/>
      <c r="D66" s="91"/>
      <c r="E66" s="38"/>
      <c r="F66" s="91"/>
      <c r="G66" s="91"/>
      <c r="H66" s="38"/>
      <c r="I66" s="38"/>
      <c r="J66" s="38"/>
      <c r="K66" s="38"/>
      <c r="L66" s="38"/>
      <c r="M66" s="38"/>
      <c r="N66" s="38"/>
      <c r="O66" s="38"/>
    </row>
    <row r="67" spans="2:15">
      <c r="B67" s="38"/>
      <c r="C67" s="91"/>
      <c r="D67" s="91"/>
      <c r="E67" s="38"/>
      <c r="F67" s="91"/>
      <c r="G67" s="91"/>
      <c r="H67" s="38"/>
      <c r="I67" s="38"/>
      <c r="J67" s="38"/>
      <c r="K67" s="38"/>
      <c r="L67" s="38"/>
      <c r="M67" s="38"/>
      <c r="N67" s="38"/>
      <c r="O67" s="38"/>
    </row>
    <row r="68" spans="2:15">
      <c r="B68" s="38"/>
      <c r="C68" s="91"/>
      <c r="D68" s="91"/>
      <c r="E68" s="38"/>
      <c r="F68" s="91"/>
      <c r="G68" s="91"/>
      <c r="H68" s="38"/>
      <c r="I68" s="38"/>
      <c r="J68" s="38"/>
      <c r="K68" s="38"/>
      <c r="L68" s="38"/>
      <c r="M68" s="38"/>
      <c r="N68" s="38"/>
      <c r="O68" s="38"/>
    </row>
    <row r="69" spans="2:15">
      <c r="B69" s="38"/>
      <c r="C69" s="91"/>
      <c r="D69" s="91"/>
      <c r="E69" s="38"/>
      <c r="F69" s="91"/>
      <c r="G69" s="91"/>
      <c r="H69" s="38"/>
      <c r="I69" s="38"/>
      <c r="J69" s="38"/>
      <c r="K69" s="38"/>
      <c r="L69" s="38"/>
      <c r="M69" s="38"/>
      <c r="N69" s="38"/>
      <c r="O69" s="38"/>
    </row>
    <row r="70" spans="2:15">
      <c r="B70" s="38"/>
      <c r="C70" s="91"/>
      <c r="D70" s="91"/>
      <c r="E70" s="38"/>
      <c r="F70" s="91"/>
      <c r="G70" s="91"/>
      <c r="H70" s="38"/>
      <c r="I70" s="38"/>
      <c r="J70" s="38"/>
      <c r="K70" s="38"/>
      <c r="L70" s="38"/>
      <c r="M70" s="38"/>
      <c r="N70" s="38"/>
      <c r="O70" s="38"/>
    </row>
    <row r="71" spans="2:15">
      <c r="B71" s="38"/>
      <c r="C71" s="91"/>
      <c r="D71" s="91"/>
      <c r="E71" s="38"/>
      <c r="F71" s="91"/>
      <c r="G71" s="91"/>
      <c r="H71" s="38"/>
      <c r="I71" s="38"/>
      <c r="J71" s="38"/>
      <c r="K71" s="38"/>
      <c r="L71" s="38"/>
      <c r="M71" s="38"/>
      <c r="N71" s="38"/>
      <c r="O71" s="38"/>
    </row>
  </sheetData>
  <mergeCells count="26">
    <mergeCell ref="W5:W6"/>
    <mergeCell ref="X5:Y5"/>
    <mergeCell ref="A25:S25"/>
    <mergeCell ref="J5:J6"/>
    <mergeCell ref="K5:K6"/>
    <mergeCell ref="L5:M5"/>
    <mergeCell ref="N5:N6"/>
    <mergeCell ref="O5:P5"/>
    <mergeCell ref="Q5:Q6"/>
    <mergeCell ref="R5:S5"/>
    <mergeCell ref="X3:Y3"/>
    <mergeCell ref="A4:A6"/>
    <mergeCell ref="B4:G4"/>
    <mergeCell ref="H4:J4"/>
    <mergeCell ref="K4:P4"/>
    <mergeCell ref="Q4:V4"/>
    <mergeCell ref="W4:Y4"/>
    <mergeCell ref="B5:B6"/>
    <mergeCell ref="C5:D5"/>
    <mergeCell ref="E5:E6"/>
    <mergeCell ref="A3:B3"/>
    <mergeCell ref="F5:G5"/>
    <mergeCell ref="H5:H6"/>
    <mergeCell ref="I5:I6"/>
    <mergeCell ref="T5:T6"/>
    <mergeCell ref="U5:V5"/>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43"/>
  <sheetViews>
    <sheetView workbookViewId="0">
      <selection activeCell="O32" sqref="O32"/>
    </sheetView>
  </sheetViews>
  <sheetFormatPr defaultRowHeight="12"/>
  <cols>
    <col min="1" max="1" width="9" style="110"/>
    <col min="2" max="2" width="9" style="93" customWidth="1"/>
    <col min="3" max="4" width="7.75" style="93" customWidth="1"/>
    <col min="5" max="5" width="9.875" style="93" customWidth="1"/>
    <col min="6" max="7" width="7.75" style="110" customWidth="1"/>
    <col min="8" max="16384" width="9" style="110"/>
  </cols>
  <sheetData>
    <row r="1" spans="1:24" s="92" customFormat="1">
      <c r="B1" s="93"/>
      <c r="C1" s="93"/>
      <c r="D1" s="93"/>
      <c r="E1" s="93"/>
    </row>
    <row r="2" spans="1:24" s="92" customFormat="1" ht="18.75" customHeight="1">
      <c r="A2" s="41" t="s">
        <v>68</v>
      </c>
      <c r="B2" s="41"/>
      <c r="C2" s="41"/>
      <c r="D2" s="41"/>
      <c r="E2" s="41"/>
      <c r="F2" s="41"/>
      <c r="G2" s="41"/>
      <c r="H2" s="93"/>
      <c r="I2" s="93"/>
    </row>
    <row r="3" spans="1:24" s="92" customFormat="1" ht="18.75" customHeight="1">
      <c r="A3" s="627" t="s">
        <v>69</v>
      </c>
      <c r="B3" s="627"/>
      <c r="C3" s="93"/>
      <c r="D3" s="93"/>
      <c r="E3" s="93"/>
      <c r="N3" s="94"/>
      <c r="X3" s="94" t="s">
        <v>70</v>
      </c>
    </row>
    <row r="4" spans="1:24" s="93" customFormat="1" ht="34.5" customHeight="1">
      <c r="A4" s="628" t="s">
        <v>71</v>
      </c>
      <c r="B4" s="603" t="s">
        <v>72</v>
      </c>
      <c r="C4" s="603"/>
      <c r="D4" s="603"/>
      <c r="E4" s="603"/>
      <c r="F4" s="603"/>
      <c r="G4" s="603"/>
      <c r="H4" s="604" t="s">
        <v>73</v>
      </c>
      <c r="I4" s="605"/>
      <c r="J4" s="607" t="s">
        <v>74</v>
      </c>
      <c r="K4" s="607"/>
      <c r="L4" s="607"/>
      <c r="M4" s="607"/>
      <c r="N4" s="607"/>
      <c r="O4" s="607"/>
      <c r="P4" s="608" t="s">
        <v>75</v>
      </c>
      <c r="Q4" s="609"/>
      <c r="R4" s="609"/>
      <c r="S4" s="609"/>
      <c r="T4" s="609"/>
      <c r="U4" s="610"/>
      <c r="V4" s="611" t="s">
        <v>76</v>
      </c>
      <c r="W4" s="611"/>
      <c r="X4" s="611"/>
    </row>
    <row r="5" spans="1:24" s="93" customFormat="1" ht="26.25" customHeight="1">
      <c r="A5" s="628"/>
      <c r="B5" s="612" t="s">
        <v>77</v>
      </c>
      <c r="C5" s="613" ph="1"/>
      <c r="D5" s="614" ph="1"/>
      <c r="E5" s="612" t="s">
        <v>28</v>
      </c>
      <c r="F5" s="613"/>
      <c r="G5" s="614"/>
      <c r="H5" s="612" t="s">
        <v>77</v>
      </c>
      <c r="I5" s="620" t="s">
        <v>78</v>
      </c>
      <c r="J5" s="612" t="s">
        <v>77</v>
      </c>
      <c r="K5" s="621"/>
      <c r="L5" s="622"/>
      <c r="M5" s="620" t="s">
        <v>78</v>
      </c>
      <c r="N5" s="621"/>
      <c r="O5" s="622"/>
      <c r="P5" s="620" t="s">
        <v>79</v>
      </c>
      <c r="Q5" s="621"/>
      <c r="R5" s="622"/>
      <c r="S5" s="620" t="s">
        <v>33</v>
      </c>
      <c r="T5" s="621"/>
      <c r="U5" s="622"/>
      <c r="V5" s="623"/>
      <c r="W5" s="625"/>
      <c r="X5" s="617"/>
    </row>
    <row r="6" spans="1:24" s="93" customFormat="1" ht="29.25" customHeight="1">
      <c r="A6" s="628"/>
      <c r="B6" s="603"/>
      <c r="C6" s="44" t="s">
        <v>80</v>
      </c>
      <c r="D6" s="44" t="s">
        <v>36</v>
      </c>
      <c r="E6" s="603"/>
      <c r="F6" s="44" t="s">
        <v>38</v>
      </c>
      <c r="G6" s="44" t="s">
        <v>81</v>
      </c>
      <c r="H6" s="603"/>
      <c r="I6" s="619"/>
      <c r="J6" s="603"/>
      <c r="K6" s="44" t="s">
        <v>80</v>
      </c>
      <c r="L6" s="44" t="s">
        <v>81</v>
      </c>
      <c r="M6" s="619"/>
      <c r="N6" s="44" t="s">
        <v>80</v>
      </c>
      <c r="O6" s="44" t="s">
        <v>81</v>
      </c>
      <c r="P6" s="619"/>
      <c r="Q6" s="44" t="s">
        <v>80</v>
      </c>
      <c r="R6" s="44" t="s">
        <v>81</v>
      </c>
      <c r="S6" s="619"/>
      <c r="T6" s="44" t="s">
        <v>80</v>
      </c>
      <c r="U6" s="44" t="s">
        <v>36</v>
      </c>
      <c r="V6" s="624"/>
      <c r="W6" s="95" t="s">
        <v>80</v>
      </c>
      <c r="X6" s="95" t="s">
        <v>36</v>
      </c>
    </row>
    <row r="7" spans="1:24" s="93" customFormat="1" ht="16.5" customHeight="1">
      <c r="A7" s="96">
        <v>2017</v>
      </c>
      <c r="B7" s="46">
        <v>4014</v>
      </c>
      <c r="C7" s="47">
        <v>2349</v>
      </c>
      <c r="D7" s="47">
        <v>1665</v>
      </c>
      <c r="E7" s="48">
        <v>4261</v>
      </c>
      <c r="F7" s="47">
        <v>2421</v>
      </c>
      <c r="G7" s="47">
        <v>1840</v>
      </c>
      <c r="H7" s="49">
        <v>434</v>
      </c>
      <c r="I7" s="49">
        <v>434</v>
      </c>
      <c r="J7" s="48">
        <f t="shared" ref="J7:J8" si="0">SUM(K7:L7)</f>
        <v>1993</v>
      </c>
      <c r="K7" s="48">
        <v>1141</v>
      </c>
      <c r="L7" s="48">
        <v>852</v>
      </c>
      <c r="M7" s="48">
        <f t="shared" ref="M7:M8" si="1">SUM(N7:O7)</f>
        <v>2205</v>
      </c>
      <c r="N7" s="48">
        <v>1202</v>
      </c>
      <c r="O7" s="48">
        <v>1003</v>
      </c>
      <c r="P7" s="48">
        <f t="shared" ref="P7:P8" si="2">SUM(Q7:R7)</f>
        <v>1587</v>
      </c>
      <c r="Q7" s="48">
        <v>956</v>
      </c>
      <c r="R7" s="48">
        <v>631</v>
      </c>
      <c r="S7" s="48">
        <f t="shared" ref="S7:S8" si="3">SUM(T7:U7)</f>
        <v>1622</v>
      </c>
      <c r="T7" s="48">
        <v>967</v>
      </c>
      <c r="U7" s="48">
        <v>655</v>
      </c>
      <c r="V7" s="50">
        <v>-247</v>
      </c>
      <c r="W7" s="51">
        <v>-72</v>
      </c>
      <c r="X7" s="52">
        <v>-175</v>
      </c>
    </row>
    <row r="8" spans="1:24" s="93" customFormat="1" ht="16.5" customHeight="1">
      <c r="A8" s="54">
        <v>2018</v>
      </c>
      <c r="B8" s="46">
        <v>3659</v>
      </c>
      <c r="C8" s="46">
        <v>2120</v>
      </c>
      <c r="D8" s="46">
        <v>1539</v>
      </c>
      <c r="E8" s="48">
        <v>4098</v>
      </c>
      <c r="F8" s="48">
        <v>2294</v>
      </c>
      <c r="G8" s="48">
        <v>1804</v>
      </c>
      <c r="H8" s="49">
        <v>460</v>
      </c>
      <c r="I8" s="49">
        <v>460</v>
      </c>
      <c r="J8" s="48">
        <f t="shared" si="0"/>
        <v>2069</v>
      </c>
      <c r="K8" s="46">
        <v>1196</v>
      </c>
      <c r="L8" s="46">
        <v>873</v>
      </c>
      <c r="M8" s="48">
        <f t="shared" si="1"/>
        <v>2326</v>
      </c>
      <c r="N8" s="46">
        <v>1297</v>
      </c>
      <c r="O8" s="48">
        <v>1029</v>
      </c>
      <c r="P8" s="48">
        <f t="shared" si="2"/>
        <v>1590</v>
      </c>
      <c r="Q8" s="48">
        <v>924</v>
      </c>
      <c r="R8" s="48">
        <v>666</v>
      </c>
      <c r="S8" s="48">
        <f t="shared" si="3"/>
        <v>1772</v>
      </c>
      <c r="T8" s="48">
        <v>997</v>
      </c>
      <c r="U8" s="48">
        <v>775</v>
      </c>
      <c r="V8" s="50">
        <v>-439</v>
      </c>
      <c r="W8" s="51">
        <v>-174</v>
      </c>
      <c r="X8" s="52">
        <v>-265</v>
      </c>
    </row>
    <row r="9" spans="1:24" s="93" customFormat="1" ht="16.5" customHeight="1">
      <c r="A9" s="54">
        <v>2019</v>
      </c>
      <c r="B9" s="97">
        <v>3646</v>
      </c>
      <c r="C9" s="50">
        <v>2146</v>
      </c>
      <c r="D9" s="50">
        <v>1500</v>
      </c>
      <c r="E9" s="50">
        <v>4246</v>
      </c>
      <c r="F9" s="50">
        <v>2460</v>
      </c>
      <c r="G9" s="50">
        <v>1786</v>
      </c>
      <c r="H9" s="98">
        <v>449</v>
      </c>
      <c r="I9" s="98">
        <v>449</v>
      </c>
      <c r="J9" s="98">
        <v>1783</v>
      </c>
      <c r="K9" s="98">
        <v>1040</v>
      </c>
      <c r="L9" s="98">
        <v>743</v>
      </c>
      <c r="M9" s="98">
        <v>2166</v>
      </c>
      <c r="N9" s="98">
        <v>1244</v>
      </c>
      <c r="O9" s="98">
        <v>922</v>
      </c>
      <c r="P9" s="98">
        <v>1414</v>
      </c>
      <c r="Q9" s="98">
        <v>839</v>
      </c>
      <c r="R9" s="98">
        <v>575</v>
      </c>
      <c r="S9" s="98">
        <v>1631</v>
      </c>
      <c r="T9" s="98">
        <v>949</v>
      </c>
      <c r="U9" s="98">
        <v>682</v>
      </c>
      <c r="V9" s="98">
        <v>-600</v>
      </c>
      <c r="W9" s="98">
        <v>-314</v>
      </c>
      <c r="X9" s="99">
        <v>-286</v>
      </c>
    </row>
    <row r="10" spans="1:24" s="93" customFormat="1" ht="16.5" customHeight="1">
      <c r="A10" s="54">
        <v>2020</v>
      </c>
      <c r="B10" s="97">
        <v>3620</v>
      </c>
      <c r="C10" s="50">
        <v>2129</v>
      </c>
      <c r="D10" s="50">
        <v>1491</v>
      </c>
      <c r="E10" s="50">
        <v>4522</v>
      </c>
      <c r="F10" s="50">
        <v>2516</v>
      </c>
      <c r="G10" s="50">
        <v>2006</v>
      </c>
      <c r="H10" s="98">
        <v>459</v>
      </c>
      <c r="I10" s="98">
        <v>459</v>
      </c>
      <c r="J10" s="98">
        <v>1771</v>
      </c>
      <c r="K10" s="98">
        <v>1004</v>
      </c>
      <c r="L10" s="98">
        <v>767</v>
      </c>
      <c r="M10" s="98">
        <v>2435</v>
      </c>
      <c r="N10" s="98">
        <v>1327</v>
      </c>
      <c r="O10" s="98">
        <v>1108</v>
      </c>
      <c r="P10" s="98">
        <v>1390</v>
      </c>
      <c r="Q10" s="98">
        <v>844</v>
      </c>
      <c r="R10" s="98">
        <v>546</v>
      </c>
      <c r="S10" s="98">
        <v>1628</v>
      </c>
      <c r="T10" s="98">
        <v>908</v>
      </c>
      <c r="U10" s="98">
        <v>720</v>
      </c>
      <c r="V10" s="98">
        <v>-902</v>
      </c>
      <c r="W10" s="98">
        <v>-387</v>
      </c>
      <c r="X10" s="99">
        <v>-515</v>
      </c>
    </row>
    <row r="11" spans="1:24" s="93" customFormat="1" ht="16.5" customHeight="1">
      <c r="A11" s="54">
        <v>2021</v>
      </c>
      <c r="B11" s="97">
        <v>3978</v>
      </c>
      <c r="C11" s="50">
        <v>2282</v>
      </c>
      <c r="D11" s="50">
        <v>1696</v>
      </c>
      <c r="E11" s="50">
        <v>4024</v>
      </c>
      <c r="F11" s="50">
        <v>2276</v>
      </c>
      <c r="G11" s="50">
        <v>1748</v>
      </c>
      <c r="H11" s="98">
        <v>386</v>
      </c>
      <c r="I11" s="98">
        <v>386</v>
      </c>
      <c r="J11" s="98">
        <v>2017</v>
      </c>
      <c r="K11" s="98">
        <v>1127</v>
      </c>
      <c r="L11" s="98">
        <v>890</v>
      </c>
      <c r="M11" s="98">
        <v>2119</v>
      </c>
      <c r="N11" s="98">
        <v>1159</v>
      </c>
      <c r="O11" s="98">
        <v>960</v>
      </c>
      <c r="P11" s="98">
        <v>1575</v>
      </c>
      <c r="Q11" s="98">
        <v>908</v>
      </c>
      <c r="R11" s="98">
        <v>667</v>
      </c>
      <c r="S11" s="98">
        <v>1519</v>
      </c>
      <c r="T11" s="98">
        <v>870</v>
      </c>
      <c r="U11" s="98">
        <v>649</v>
      </c>
      <c r="V11" s="98">
        <v>-46</v>
      </c>
      <c r="W11" s="98">
        <v>6</v>
      </c>
      <c r="X11" s="99">
        <v>-52</v>
      </c>
    </row>
    <row r="12" spans="1:24" s="93" customFormat="1" ht="16.5" customHeight="1">
      <c r="A12" s="57">
        <v>2022</v>
      </c>
      <c r="B12" s="100">
        <f>SUM(C12:D12)</f>
        <v>3656</v>
      </c>
      <c r="C12" s="61">
        <f t="shared" ref="C12:G12" si="4">SUM(C13:C26)</f>
        <v>2168</v>
      </c>
      <c r="D12" s="61">
        <f t="shared" si="4"/>
        <v>1488</v>
      </c>
      <c r="E12" s="61">
        <f>SUM(F12:G12)</f>
        <v>3418</v>
      </c>
      <c r="F12" s="61">
        <f t="shared" si="4"/>
        <v>1996</v>
      </c>
      <c r="G12" s="61">
        <f t="shared" si="4"/>
        <v>1422</v>
      </c>
      <c r="H12" s="525">
        <f>SUM(H13:H26)</f>
        <v>399</v>
      </c>
      <c r="I12" s="525">
        <f>SUM(I13:I26)</f>
        <v>399</v>
      </c>
      <c r="J12" s="525">
        <f t="shared" ref="J12:W12" si="5">SUM(J13:J26)</f>
        <v>1802</v>
      </c>
      <c r="K12" s="525">
        <f t="shared" si="5"/>
        <v>1033</v>
      </c>
      <c r="L12" s="525">
        <f t="shared" si="5"/>
        <v>769</v>
      </c>
      <c r="M12" s="525">
        <f t="shared" si="5"/>
        <v>1777</v>
      </c>
      <c r="N12" s="525">
        <f t="shared" si="5"/>
        <v>1002</v>
      </c>
      <c r="O12" s="525">
        <f t="shared" si="5"/>
        <v>775</v>
      </c>
      <c r="P12" s="525">
        <f t="shared" si="5"/>
        <v>1455</v>
      </c>
      <c r="Q12" s="525">
        <f t="shared" si="5"/>
        <v>903</v>
      </c>
      <c r="R12" s="525">
        <f t="shared" si="5"/>
        <v>552</v>
      </c>
      <c r="S12" s="525">
        <f t="shared" si="5"/>
        <v>1242</v>
      </c>
      <c r="T12" s="525">
        <f t="shared" si="5"/>
        <v>762</v>
      </c>
      <c r="U12" s="525">
        <f t="shared" si="5"/>
        <v>480</v>
      </c>
      <c r="V12" s="525">
        <f t="shared" si="5"/>
        <v>238</v>
      </c>
      <c r="W12" s="525">
        <f t="shared" si="5"/>
        <v>172</v>
      </c>
      <c r="X12" s="526">
        <f>SUM(X13:X26)</f>
        <v>66</v>
      </c>
    </row>
    <row r="13" spans="1:24" s="93" customFormat="1" ht="16.5" customHeight="1">
      <c r="A13" s="65" t="s">
        <v>82</v>
      </c>
      <c r="B13" s="101">
        <f>SUM(C13:D13)</f>
        <v>385</v>
      </c>
      <c r="C13" s="102">
        <v>220</v>
      </c>
      <c r="D13" s="102">
        <v>165</v>
      </c>
      <c r="E13" s="102">
        <f>SUM(F13:G13)</f>
        <v>310</v>
      </c>
      <c r="F13" s="102">
        <v>176</v>
      </c>
      <c r="G13" s="102">
        <v>134</v>
      </c>
      <c r="H13" s="102">
        <v>32</v>
      </c>
      <c r="I13" s="102">
        <v>24</v>
      </c>
      <c r="J13" s="103">
        <f>SUM(K13:L13)</f>
        <v>142</v>
      </c>
      <c r="K13" s="102">
        <v>74</v>
      </c>
      <c r="L13" s="102">
        <v>68</v>
      </c>
      <c r="M13" s="103">
        <f>SUM(N13:O13)</f>
        <v>121</v>
      </c>
      <c r="N13" s="102">
        <v>65</v>
      </c>
      <c r="O13" s="102">
        <v>56</v>
      </c>
      <c r="P13" s="103">
        <f>SUM(Q13:R13)</f>
        <v>211</v>
      </c>
      <c r="Q13" s="102">
        <v>129</v>
      </c>
      <c r="R13" s="102">
        <v>82</v>
      </c>
      <c r="S13" s="103">
        <f>SUM(T13:U13)</f>
        <v>165</v>
      </c>
      <c r="T13" s="102">
        <v>100</v>
      </c>
      <c r="U13" s="102">
        <v>65</v>
      </c>
      <c r="V13" s="103">
        <f>SUM(W13:X13)</f>
        <v>75</v>
      </c>
      <c r="W13" s="102">
        <v>44</v>
      </c>
      <c r="X13" s="104">
        <v>31</v>
      </c>
    </row>
    <row r="14" spans="1:24" s="93" customFormat="1" ht="16.5" customHeight="1">
      <c r="A14" s="65" t="s">
        <v>5</v>
      </c>
      <c r="B14" s="101">
        <f t="shared" ref="B14:B25" si="6">SUM(C14:D14)</f>
        <v>541</v>
      </c>
      <c r="C14" s="102">
        <v>297</v>
      </c>
      <c r="D14" s="102">
        <v>244</v>
      </c>
      <c r="E14" s="102">
        <f t="shared" ref="E14:E25" si="7">SUM(F14:G14)</f>
        <v>581</v>
      </c>
      <c r="F14" s="102">
        <v>329</v>
      </c>
      <c r="G14" s="102">
        <v>252</v>
      </c>
      <c r="H14" s="102">
        <v>51</v>
      </c>
      <c r="I14" s="102">
        <v>55</v>
      </c>
      <c r="J14" s="103">
        <f t="shared" ref="J14:J25" si="8">SUM(K14:L14)</f>
        <v>326</v>
      </c>
      <c r="K14" s="102">
        <v>173</v>
      </c>
      <c r="L14" s="102">
        <v>153</v>
      </c>
      <c r="M14" s="103">
        <f t="shared" ref="M14:M25" si="9">SUM(N14:O14)</f>
        <v>371</v>
      </c>
      <c r="N14" s="102">
        <v>214</v>
      </c>
      <c r="O14" s="102">
        <v>157</v>
      </c>
      <c r="P14" s="103">
        <f t="shared" ref="P14:P25" si="10">SUM(Q14:R14)</f>
        <v>164</v>
      </c>
      <c r="Q14" s="102">
        <v>94</v>
      </c>
      <c r="R14" s="102">
        <v>70</v>
      </c>
      <c r="S14" s="103">
        <f t="shared" ref="S14:S25" si="11">SUM(T14:U14)</f>
        <v>155</v>
      </c>
      <c r="T14" s="102">
        <v>85</v>
      </c>
      <c r="U14" s="102">
        <v>70</v>
      </c>
      <c r="V14" s="103">
        <f t="shared" ref="V14:V25" si="12">SUM(W14:X14)</f>
        <v>-40</v>
      </c>
      <c r="W14" s="102">
        <v>-32</v>
      </c>
      <c r="X14" s="104">
        <v>-8</v>
      </c>
    </row>
    <row r="15" spans="1:24" s="93" customFormat="1" ht="16.5" customHeight="1">
      <c r="A15" s="65" t="s">
        <v>83</v>
      </c>
      <c r="B15" s="101">
        <f t="shared" si="6"/>
        <v>181</v>
      </c>
      <c r="C15" s="102">
        <v>105</v>
      </c>
      <c r="D15" s="102">
        <v>76</v>
      </c>
      <c r="E15" s="102">
        <f t="shared" si="7"/>
        <v>168</v>
      </c>
      <c r="F15" s="102">
        <v>103</v>
      </c>
      <c r="G15" s="102">
        <v>65</v>
      </c>
      <c r="H15" s="102">
        <v>31</v>
      </c>
      <c r="I15" s="102">
        <v>36</v>
      </c>
      <c r="J15" s="103">
        <f t="shared" si="8"/>
        <v>69</v>
      </c>
      <c r="K15" s="102">
        <v>43</v>
      </c>
      <c r="L15" s="102">
        <v>26</v>
      </c>
      <c r="M15" s="103">
        <f t="shared" si="9"/>
        <v>56</v>
      </c>
      <c r="N15" s="102">
        <v>35</v>
      </c>
      <c r="O15" s="102">
        <v>21</v>
      </c>
      <c r="P15" s="103">
        <f t="shared" si="10"/>
        <v>81</v>
      </c>
      <c r="Q15" s="102">
        <v>47</v>
      </c>
      <c r="R15" s="102">
        <v>34</v>
      </c>
      <c r="S15" s="103">
        <f t="shared" si="11"/>
        <v>76</v>
      </c>
      <c r="T15" s="102">
        <v>48</v>
      </c>
      <c r="U15" s="102">
        <v>28</v>
      </c>
      <c r="V15" s="103">
        <f t="shared" si="12"/>
        <v>13</v>
      </c>
      <c r="W15" s="102">
        <v>2</v>
      </c>
      <c r="X15" s="104">
        <v>11</v>
      </c>
    </row>
    <row r="16" spans="1:24" s="93" customFormat="1" ht="16.5" customHeight="1">
      <c r="A16" s="65" t="s">
        <v>84</v>
      </c>
      <c r="B16" s="101">
        <f t="shared" si="6"/>
        <v>228</v>
      </c>
      <c r="C16" s="102">
        <v>128</v>
      </c>
      <c r="D16" s="102">
        <v>100</v>
      </c>
      <c r="E16" s="102">
        <f t="shared" si="7"/>
        <v>212</v>
      </c>
      <c r="F16" s="102">
        <v>122</v>
      </c>
      <c r="G16" s="102">
        <v>90</v>
      </c>
      <c r="H16" s="102">
        <v>11</v>
      </c>
      <c r="I16" s="102">
        <v>16</v>
      </c>
      <c r="J16" s="103">
        <f t="shared" si="8"/>
        <v>83</v>
      </c>
      <c r="K16" s="102">
        <v>48</v>
      </c>
      <c r="L16" s="102">
        <v>35</v>
      </c>
      <c r="M16" s="103">
        <f t="shared" si="9"/>
        <v>82</v>
      </c>
      <c r="N16" s="102">
        <v>48</v>
      </c>
      <c r="O16" s="102">
        <v>34</v>
      </c>
      <c r="P16" s="103">
        <f t="shared" si="10"/>
        <v>134</v>
      </c>
      <c r="Q16" s="102">
        <v>74</v>
      </c>
      <c r="R16" s="102">
        <v>60</v>
      </c>
      <c r="S16" s="103">
        <f t="shared" si="11"/>
        <v>114</v>
      </c>
      <c r="T16" s="102">
        <v>65</v>
      </c>
      <c r="U16" s="102">
        <v>49</v>
      </c>
      <c r="V16" s="103">
        <f t="shared" si="12"/>
        <v>16</v>
      </c>
      <c r="W16" s="102">
        <v>6</v>
      </c>
      <c r="X16" s="104">
        <v>10</v>
      </c>
    </row>
    <row r="17" spans="1:24" s="93" customFormat="1" ht="16.5" customHeight="1">
      <c r="A17" s="65" t="s">
        <v>85</v>
      </c>
      <c r="B17" s="101">
        <f t="shared" si="6"/>
        <v>178</v>
      </c>
      <c r="C17" s="102">
        <v>114</v>
      </c>
      <c r="D17" s="102">
        <v>64</v>
      </c>
      <c r="E17" s="102">
        <f t="shared" si="7"/>
        <v>176</v>
      </c>
      <c r="F17" s="102">
        <v>102</v>
      </c>
      <c r="G17" s="102">
        <v>74</v>
      </c>
      <c r="H17" s="102">
        <v>12</v>
      </c>
      <c r="I17" s="102">
        <v>25</v>
      </c>
      <c r="J17" s="103">
        <f t="shared" si="8"/>
        <v>95</v>
      </c>
      <c r="K17" s="102">
        <v>59</v>
      </c>
      <c r="L17" s="102">
        <v>36</v>
      </c>
      <c r="M17" s="103">
        <f t="shared" si="9"/>
        <v>84</v>
      </c>
      <c r="N17" s="102">
        <v>48</v>
      </c>
      <c r="O17" s="102">
        <v>36</v>
      </c>
      <c r="P17" s="103">
        <f t="shared" si="10"/>
        <v>71</v>
      </c>
      <c r="Q17" s="102">
        <v>47</v>
      </c>
      <c r="R17" s="102">
        <v>24</v>
      </c>
      <c r="S17" s="103">
        <f t="shared" si="11"/>
        <v>67</v>
      </c>
      <c r="T17" s="102">
        <v>40</v>
      </c>
      <c r="U17" s="102">
        <v>27</v>
      </c>
      <c r="V17" s="103">
        <f t="shared" si="12"/>
        <v>2</v>
      </c>
      <c r="W17" s="102">
        <v>12</v>
      </c>
      <c r="X17" s="104">
        <v>-10</v>
      </c>
    </row>
    <row r="18" spans="1:24" s="93" customFormat="1" ht="16.5" customHeight="1">
      <c r="A18" s="65" t="s">
        <v>86</v>
      </c>
      <c r="B18" s="101">
        <f t="shared" si="6"/>
        <v>322</v>
      </c>
      <c r="C18" s="102">
        <v>189</v>
      </c>
      <c r="D18" s="102">
        <v>133</v>
      </c>
      <c r="E18" s="102">
        <f t="shared" si="7"/>
        <v>260</v>
      </c>
      <c r="F18" s="102">
        <v>151</v>
      </c>
      <c r="G18" s="102">
        <v>109</v>
      </c>
      <c r="H18" s="102">
        <v>28</v>
      </c>
      <c r="I18" s="102">
        <v>20</v>
      </c>
      <c r="J18" s="103">
        <f t="shared" si="8"/>
        <v>160</v>
      </c>
      <c r="K18" s="102">
        <v>91</v>
      </c>
      <c r="L18" s="102">
        <v>69</v>
      </c>
      <c r="M18" s="103">
        <f t="shared" si="9"/>
        <v>140</v>
      </c>
      <c r="N18" s="102">
        <v>76</v>
      </c>
      <c r="O18" s="102">
        <v>64</v>
      </c>
      <c r="P18" s="103">
        <f t="shared" si="10"/>
        <v>134</v>
      </c>
      <c r="Q18" s="102">
        <v>82</v>
      </c>
      <c r="R18" s="102">
        <v>52</v>
      </c>
      <c r="S18" s="103">
        <f t="shared" si="11"/>
        <v>100</v>
      </c>
      <c r="T18" s="102">
        <v>63</v>
      </c>
      <c r="U18" s="102">
        <v>37</v>
      </c>
      <c r="V18" s="103">
        <f t="shared" si="12"/>
        <v>62</v>
      </c>
      <c r="W18" s="102">
        <v>38</v>
      </c>
      <c r="X18" s="104">
        <v>24</v>
      </c>
    </row>
    <row r="19" spans="1:24" s="93" customFormat="1" ht="16.5" customHeight="1">
      <c r="A19" s="65" t="s">
        <v>87</v>
      </c>
      <c r="B19" s="101">
        <f t="shared" si="6"/>
        <v>300</v>
      </c>
      <c r="C19" s="102">
        <v>170</v>
      </c>
      <c r="D19" s="102">
        <v>130</v>
      </c>
      <c r="E19" s="102">
        <f t="shared" si="7"/>
        <v>289</v>
      </c>
      <c r="F19" s="102">
        <v>156</v>
      </c>
      <c r="G19" s="102">
        <v>133</v>
      </c>
      <c r="H19" s="102">
        <v>38</v>
      </c>
      <c r="I19" s="102">
        <v>50</v>
      </c>
      <c r="J19" s="103">
        <f t="shared" si="8"/>
        <v>154</v>
      </c>
      <c r="K19" s="102">
        <v>89</v>
      </c>
      <c r="L19" s="102">
        <v>65</v>
      </c>
      <c r="M19" s="103">
        <f t="shared" si="9"/>
        <v>148</v>
      </c>
      <c r="N19" s="102">
        <v>75</v>
      </c>
      <c r="O19" s="102">
        <v>73</v>
      </c>
      <c r="P19" s="103">
        <f t="shared" si="10"/>
        <v>108</v>
      </c>
      <c r="Q19" s="102">
        <v>61</v>
      </c>
      <c r="R19" s="102">
        <v>47</v>
      </c>
      <c r="S19" s="103">
        <f t="shared" si="11"/>
        <v>91</v>
      </c>
      <c r="T19" s="102">
        <v>54</v>
      </c>
      <c r="U19" s="102">
        <v>37</v>
      </c>
      <c r="V19" s="103">
        <f t="shared" si="12"/>
        <v>11</v>
      </c>
      <c r="W19" s="102">
        <v>14</v>
      </c>
      <c r="X19" s="104">
        <v>-3</v>
      </c>
    </row>
    <row r="20" spans="1:24" s="93" customFormat="1" ht="16.5" customHeight="1">
      <c r="A20" s="65" t="s">
        <v>88</v>
      </c>
      <c r="B20" s="101">
        <f t="shared" si="6"/>
        <v>430</v>
      </c>
      <c r="C20" s="102">
        <v>304</v>
      </c>
      <c r="D20" s="102">
        <v>126</v>
      </c>
      <c r="E20" s="102">
        <f t="shared" si="7"/>
        <v>479</v>
      </c>
      <c r="F20" s="102">
        <v>310</v>
      </c>
      <c r="G20" s="102">
        <v>169</v>
      </c>
      <c r="H20" s="102">
        <v>28</v>
      </c>
      <c r="I20" s="102">
        <v>29</v>
      </c>
      <c r="J20" s="103">
        <f t="shared" si="8"/>
        <v>261</v>
      </c>
      <c r="K20" s="102">
        <v>179</v>
      </c>
      <c r="L20" s="102">
        <v>82</v>
      </c>
      <c r="M20" s="103">
        <f t="shared" si="9"/>
        <v>302</v>
      </c>
      <c r="N20" s="102">
        <v>188</v>
      </c>
      <c r="O20" s="102">
        <v>114</v>
      </c>
      <c r="P20" s="103">
        <f t="shared" si="10"/>
        <v>141</v>
      </c>
      <c r="Q20" s="102">
        <v>104</v>
      </c>
      <c r="R20" s="102">
        <v>37</v>
      </c>
      <c r="S20" s="103">
        <f t="shared" si="11"/>
        <v>148</v>
      </c>
      <c r="T20" s="102">
        <v>103</v>
      </c>
      <c r="U20" s="102">
        <v>45</v>
      </c>
      <c r="V20" s="103">
        <f t="shared" si="12"/>
        <v>-49</v>
      </c>
      <c r="W20" s="102">
        <v>-6</v>
      </c>
      <c r="X20" s="104">
        <v>-43</v>
      </c>
    </row>
    <row r="21" spans="1:24" s="93" customFormat="1" ht="16.5" customHeight="1">
      <c r="A21" s="65" t="s">
        <v>89</v>
      </c>
      <c r="B21" s="101">
        <f t="shared" si="6"/>
        <v>174</v>
      </c>
      <c r="C21" s="102">
        <v>112</v>
      </c>
      <c r="D21" s="102">
        <v>62</v>
      </c>
      <c r="E21" s="102">
        <f t="shared" si="7"/>
        <v>189</v>
      </c>
      <c r="F21" s="102">
        <v>116</v>
      </c>
      <c r="G21" s="102">
        <v>73</v>
      </c>
      <c r="H21" s="102">
        <v>21</v>
      </c>
      <c r="I21" s="102">
        <v>39</v>
      </c>
      <c r="J21" s="103">
        <f t="shared" si="8"/>
        <v>92</v>
      </c>
      <c r="K21" s="102">
        <v>55</v>
      </c>
      <c r="L21" s="102">
        <v>37</v>
      </c>
      <c r="M21" s="103">
        <f t="shared" si="9"/>
        <v>91</v>
      </c>
      <c r="N21" s="102">
        <v>54</v>
      </c>
      <c r="O21" s="102">
        <v>37</v>
      </c>
      <c r="P21" s="103">
        <f t="shared" si="10"/>
        <v>61</v>
      </c>
      <c r="Q21" s="102">
        <v>43</v>
      </c>
      <c r="R21" s="102">
        <v>18</v>
      </c>
      <c r="S21" s="103">
        <f t="shared" si="11"/>
        <v>59</v>
      </c>
      <c r="T21" s="102">
        <v>39</v>
      </c>
      <c r="U21" s="102">
        <v>20</v>
      </c>
      <c r="V21" s="103">
        <f t="shared" si="12"/>
        <v>-15</v>
      </c>
      <c r="W21" s="102">
        <v>-4</v>
      </c>
      <c r="X21" s="104">
        <v>-11</v>
      </c>
    </row>
    <row r="22" spans="1:24" s="93" customFormat="1" ht="16.5" customHeight="1">
      <c r="A22" s="65" t="s">
        <v>90</v>
      </c>
      <c r="B22" s="101">
        <f t="shared" si="6"/>
        <v>129</v>
      </c>
      <c r="C22" s="102">
        <v>83</v>
      </c>
      <c r="D22" s="102">
        <v>46</v>
      </c>
      <c r="E22" s="102">
        <f t="shared" si="7"/>
        <v>127</v>
      </c>
      <c r="F22" s="102">
        <v>69</v>
      </c>
      <c r="G22" s="102">
        <v>58</v>
      </c>
      <c r="H22" s="102">
        <v>33</v>
      </c>
      <c r="I22" s="102">
        <v>5</v>
      </c>
      <c r="J22" s="103">
        <f t="shared" si="8"/>
        <v>55</v>
      </c>
      <c r="K22" s="102">
        <v>28</v>
      </c>
      <c r="L22" s="102">
        <v>27</v>
      </c>
      <c r="M22" s="103">
        <f t="shared" si="9"/>
        <v>84</v>
      </c>
      <c r="N22" s="102">
        <v>41</v>
      </c>
      <c r="O22" s="102">
        <v>43</v>
      </c>
      <c r="P22" s="103">
        <f t="shared" si="10"/>
        <v>41</v>
      </c>
      <c r="Q22" s="102">
        <v>33</v>
      </c>
      <c r="R22" s="102">
        <v>8</v>
      </c>
      <c r="S22" s="103">
        <f t="shared" si="11"/>
        <v>38</v>
      </c>
      <c r="T22" s="102">
        <v>26</v>
      </c>
      <c r="U22" s="102">
        <v>12</v>
      </c>
      <c r="V22" s="103">
        <f t="shared" si="12"/>
        <v>2</v>
      </c>
      <c r="W22" s="102">
        <v>14</v>
      </c>
      <c r="X22" s="104">
        <v>-12</v>
      </c>
    </row>
    <row r="23" spans="1:24" s="93" customFormat="1" ht="16.5" customHeight="1">
      <c r="A23" s="65" t="s">
        <v>91</v>
      </c>
      <c r="B23" s="101">
        <f t="shared" si="6"/>
        <v>139</v>
      </c>
      <c r="C23" s="102">
        <v>75</v>
      </c>
      <c r="D23" s="102">
        <v>64</v>
      </c>
      <c r="E23" s="102">
        <f t="shared" si="7"/>
        <v>123</v>
      </c>
      <c r="F23" s="102">
        <v>60</v>
      </c>
      <c r="G23" s="102">
        <v>63</v>
      </c>
      <c r="H23" s="102">
        <v>8</v>
      </c>
      <c r="I23" s="102">
        <v>11</v>
      </c>
      <c r="J23" s="103">
        <f t="shared" si="8"/>
        <v>74</v>
      </c>
      <c r="K23" s="102">
        <v>40</v>
      </c>
      <c r="L23" s="102">
        <v>34</v>
      </c>
      <c r="M23" s="103">
        <f t="shared" si="9"/>
        <v>65</v>
      </c>
      <c r="N23" s="102">
        <v>31</v>
      </c>
      <c r="O23" s="102">
        <v>34</v>
      </c>
      <c r="P23" s="103">
        <f t="shared" si="10"/>
        <v>57</v>
      </c>
      <c r="Q23" s="102">
        <v>31</v>
      </c>
      <c r="R23" s="102">
        <v>26</v>
      </c>
      <c r="S23" s="103">
        <f t="shared" si="11"/>
        <v>47</v>
      </c>
      <c r="T23" s="102">
        <v>23</v>
      </c>
      <c r="U23" s="102">
        <v>24</v>
      </c>
      <c r="V23" s="103">
        <f t="shared" si="12"/>
        <v>16</v>
      </c>
      <c r="W23" s="102">
        <v>15</v>
      </c>
      <c r="X23" s="104">
        <v>1</v>
      </c>
    </row>
    <row r="24" spans="1:24" s="93" customFormat="1" ht="16.5" customHeight="1">
      <c r="A24" s="65" t="s">
        <v>92</v>
      </c>
      <c r="B24" s="101">
        <f t="shared" si="6"/>
        <v>364</v>
      </c>
      <c r="C24" s="102">
        <v>205</v>
      </c>
      <c r="D24" s="102">
        <v>159</v>
      </c>
      <c r="E24" s="102">
        <f t="shared" si="7"/>
        <v>214</v>
      </c>
      <c r="F24" s="102">
        <v>124</v>
      </c>
      <c r="G24" s="102">
        <v>90</v>
      </c>
      <c r="H24" s="102">
        <v>46</v>
      </c>
      <c r="I24" s="102">
        <v>26</v>
      </c>
      <c r="J24" s="103">
        <f t="shared" si="8"/>
        <v>173</v>
      </c>
      <c r="K24" s="102">
        <v>91</v>
      </c>
      <c r="L24" s="102">
        <v>82</v>
      </c>
      <c r="M24" s="103">
        <f t="shared" si="9"/>
        <v>115</v>
      </c>
      <c r="N24" s="102">
        <v>61</v>
      </c>
      <c r="O24" s="102">
        <v>54</v>
      </c>
      <c r="P24" s="103">
        <f t="shared" si="10"/>
        <v>145</v>
      </c>
      <c r="Q24" s="102">
        <v>93</v>
      </c>
      <c r="R24" s="102">
        <v>52</v>
      </c>
      <c r="S24" s="103">
        <f t="shared" si="11"/>
        <v>73</v>
      </c>
      <c r="T24" s="102">
        <v>46</v>
      </c>
      <c r="U24" s="102">
        <v>27</v>
      </c>
      <c r="V24" s="103">
        <f t="shared" si="12"/>
        <v>150</v>
      </c>
      <c r="W24" s="102">
        <v>81</v>
      </c>
      <c r="X24" s="104">
        <v>69</v>
      </c>
    </row>
    <row r="25" spans="1:24" s="93" customFormat="1" ht="16.5" customHeight="1">
      <c r="A25" s="65" t="s">
        <v>93</v>
      </c>
      <c r="B25" s="101">
        <f t="shared" si="6"/>
        <v>112</v>
      </c>
      <c r="C25" s="102">
        <v>65</v>
      </c>
      <c r="D25" s="102">
        <v>47</v>
      </c>
      <c r="E25" s="102">
        <f t="shared" si="7"/>
        <v>105</v>
      </c>
      <c r="F25" s="102">
        <v>64</v>
      </c>
      <c r="G25" s="102">
        <v>41</v>
      </c>
      <c r="H25" s="102">
        <v>25</v>
      </c>
      <c r="I25" s="102">
        <v>38</v>
      </c>
      <c r="J25" s="103">
        <f t="shared" si="8"/>
        <v>44</v>
      </c>
      <c r="K25" s="102">
        <v>25</v>
      </c>
      <c r="L25" s="102">
        <v>19</v>
      </c>
      <c r="M25" s="103">
        <f t="shared" si="9"/>
        <v>32</v>
      </c>
      <c r="N25" s="102">
        <v>19</v>
      </c>
      <c r="O25" s="102">
        <v>13</v>
      </c>
      <c r="P25" s="103">
        <f t="shared" si="10"/>
        <v>43</v>
      </c>
      <c r="Q25" s="102">
        <v>23</v>
      </c>
      <c r="R25" s="102">
        <v>20</v>
      </c>
      <c r="S25" s="103">
        <f t="shared" si="11"/>
        <v>35</v>
      </c>
      <c r="T25" s="102">
        <v>19</v>
      </c>
      <c r="U25" s="102">
        <v>16</v>
      </c>
      <c r="V25" s="103">
        <f t="shared" si="12"/>
        <v>7</v>
      </c>
      <c r="W25" s="102">
        <v>1</v>
      </c>
      <c r="X25" s="104">
        <v>6</v>
      </c>
    </row>
    <row r="26" spans="1:24" ht="16.5" customHeight="1">
      <c r="A26" s="71" t="s">
        <v>94</v>
      </c>
      <c r="B26" s="105">
        <f>SUM(C26:D26)</f>
        <v>173</v>
      </c>
      <c r="C26" s="106">
        <v>101</v>
      </c>
      <c r="D26" s="106">
        <v>72</v>
      </c>
      <c r="E26" s="106">
        <f>SUM(F26:G26)</f>
        <v>185</v>
      </c>
      <c r="F26" s="106">
        <v>114</v>
      </c>
      <c r="G26" s="106">
        <v>71</v>
      </c>
      <c r="H26" s="106">
        <v>35</v>
      </c>
      <c r="I26" s="106">
        <v>25</v>
      </c>
      <c r="J26" s="107">
        <f>SUM(K26:L26)</f>
        <v>74</v>
      </c>
      <c r="K26" s="106">
        <v>38</v>
      </c>
      <c r="L26" s="106">
        <v>36</v>
      </c>
      <c r="M26" s="108">
        <f>SUM(N26:O26)</f>
        <v>86</v>
      </c>
      <c r="N26" s="106">
        <v>47</v>
      </c>
      <c r="O26" s="106">
        <v>39</v>
      </c>
      <c r="P26" s="108">
        <f>SUM(Q26:R26)</f>
        <v>64</v>
      </c>
      <c r="Q26" s="106">
        <v>42</v>
      </c>
      <c r="R26" s="106">
        <v>22</v>
      </c>
      <c r="S26" s="108">
        <f>SUM(T26:U26)</f>
        <v>74</v>
      </c>
      <c r="T26" s="106">
        <v>51</v>
      </c>
      <c r="U26" s="106">
        <v>23</v>
      </c>
      <c r="V26" s="108">
        <f>SUM(W26:X26)</f>
        <v>-12</v>
      </c>
      <c r="W26" s="106">
        <v>-13</v>
      </c>
      <c r="X26" s="109">
        <v>1</v>
      </c>
    </row>
    <row r="27" spans="1:24" s="111" customFormat="1" ht="15.75" customHeight="1">
      <c r="A27" s="598" t="s">
        <v>95</v>
      </c>
      <c r="B27" s="598"/>
      <c r="C27" s="598"/>
      <c r="D27" s="598"/>
      <c r="E27" s="598"/>
      <c r="F27" s="598"/>
      <c r="G27" s="598"/>
      <c r="N27" s="112"/>
      <c r="X27" s="112" t="s">
        <v>96</v>
      </c>
    </row>
    <row r="28" spans="1:24" s="92" customFormat="1" ht="15.75" customHeight="1">
      <c r="A28" s="111" t="s">
        <v>97</v>
      </c>
      <c r="B28" s="93"/>
      <c r="C28" s="93"/>
      <c r="D28" s="93"/>
      <c r="E28" s="93"/>
    </row>
    <row r="30" spans="1:24" hidden="1">
      <c r="A30" s="110">
        <v>43294</v>
      </c>
    </row>
    <row r="31" spans="1:24">
      <c r="B31" s="113"/>
      <c r="C31" s="113"/>
      <c r="D31" s="113"/>
      <c r="E31" s="113"/>
      <c r="F31" s="113"/>
      <c r="G31" s="113"/>
    </row>
    <row r="32" spans="1:24">
      <c r="E32" s="113"/>
      <c r="F32" s="114"/>
    </row>
    <row r="33" spans="5:6">
      <c r="E33" s="113"/>
      <c r="F33" s="114"/>
    </row>
    <row r="34" spans="5:6">
      <c r="E34" s="113"/>
      <c r="F34" s="114"/>
    </row>
    <row r="35" spans="5:6">
      <c r="E35" s="113"/>
      <c r="F35" s="114"/>
    </row>
    <row r="36" spans="5:6">
      <c r="E36" s="113"/>
      <c r="F36" s="114"/>
    </row>
    <row r="37" spans="5:6">
      <c r="E37" s="113"/>
      <c r="F37" s="114"/>
    </row>
    <row r="38" spans="5:6">
      <c r="E38" s="113"/>
      <c r="F38" s="114"/>
    </row>
    <row r="39" spans="5:6">
      <c r="E39" s="113"/>
      <c r="F39" s="114"/>
    </row>
    <row r="40" spans="5:6">
      <c r="E40" s="113"/>
      <c r="F40" s="114"/>
    </row>
    <row r="41" spans="5:6">
      <c r="E41" s="113"/>
      <c r="F41" s="114"/>
    </row>
    <row r="42" spans="5:6">
      <c r="E42" s="113"/>
      <c r="F42" s="114"/>
    </row>
    <row r="43" spans="5:6">
      <c r="E43" s="113"/>
      <c r="F43" s="114"/>
    </row>
  </sheetData>
  <mergeCells count="24">
    <mergeCell ref="T5:U5"/>
    <mergeCell ref="V5:V6"/>
    <mergeCell ref="W5:X5"/>
    <mergeCell ref="A27:G27"/>
    <mergeCell ref="V4:X4"/>
    <mergeCell ref="B5:B6"/>
    <mergeCell ref="C5:D5"/>
    <mergeCell ref="E5:E6"/>
    <mergeCell ref="F5:G5"/>
    <mergeCell ref="H5:H6"/>
    <mergeCell ref="I5:I6"/>
    <mergeCell ref="J5:J6"/>
    <mergeCell ref="K5:L5"/>
    <mergeCell ref="M5:M6"/>
    <mergeCell ref="P4:U4"/>
    <mergeCell ref="P5:P6"/>
    <mergeCell ref="Q5:R5"/>
    <mergeCell ref="S5:S6"/>
    <mergeCell ref="A3:B3"/>
    <mergeCell ref="A4:A6"/>
    <mergeCell ref="B4:G4"/>
    <mergeCell ref="H4:I4"/>
    <mergeCell ref="J4:O4"/>
    <mergeCell ref="N5:O5"/>
  </mergeCells>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31"/>
  <sheetViews>
    <sheetView workbookViewId="0">
      <selection activeCell="D31" sqref="D31"/>
    </sheetView>
  </sheetViews>
  <sheetFormatPr defaultRowHeight="16.5"/>
  <cols>
    <col min="1" max="16384" width="9" style="385"/>
  </cols>
  <sheetData>
    <row r="1" spans="1:34" ht="16.5" customHeight="1"/>
    <row r="2" spans="1:34" s="387" customFormat="1">
      <c r="A2" s="633" t="s">
        <v>575</v>
      </c>
      <c r="B2" s="633"/>
      <c r="C2" s="633"/>
      <c r="D2" s="633"/>
      <c r="E2" s="633"/>
      <c r="F2" s="633"/>
      <c r="G2" s="633"/>
      <c r="H2" s="633"/>
      <c r="I2" s="633"/>
      <c r="J2" s="386"/>
      <c r="K2" s="386"/>
      <c r="L2" s="386"/>
      <c r="M2" s="386"/>
      <c r="N2" s="386"/>
      <c r="O2" s="386"/>
      <c r="P2" s="386"/>
      <c r="Q2" s="386"/>
      <c r="R2" s="386"/>
      <c r="S2" s="386"/>
      <c r="T2" s="386"/>
      <c r="U2" s="386"/>
      <c r="V2" s="386"/>
      <c r="W2" s="386"/>
      <c r="X2" s="386"/>
      <c r="Y2" s="386"/>
      <c r="Z2" s="386"/>
      <c r="AA2" s="386"/>
      <c r="AB2" s="386"/>
      <c r="AC2" s="386"/>
      <c r="AD2" s="386"/>
      <c r="AE2" s="386"/>
    </row>
    <row r="3" spans="1:34" ht="16.5" customHeight="1">
      <c r="A3" s="634" t="s">
        <v>576</v>
      </c>
      <c r="B3" s="634"/>
      <c r="C3" s="634"/>
      <c r="D3" s="352"/>
      <c r="E3" s="352"/>
      <c r="F3" s="352"/>
      <c r="G3" s="352"/>
      <c r="H3" s="388"/>
      <c r="I3" s="388"/>
      <c r="J3" s="388"/>
      <c r="K3" s="388"/>
      <c r="L3" s="388"/>
      <c r="M3" s="388"/>
      <c r="N3" s="388"/>
      <c r="O3" s="388"/>
      <c r="P3" s="388"/>
      <c r="Q3" s="388"/>
      <c r="R3" s="388"/>
      <c r="S3" s="635"/>
      <c r="T3" s="635"/>
      <c r="U3" s="635"/>
      <c r="V3" s="636" t="s">
        <v>577</v>
      </c>
      <c r="W3" s="636"/>
      <c r="X3" s="636"/>
      <c r="Y3" s="636"/>
      <c r="Z3" s="636"/>
      <c r="AA3" s="636"/>
      <c r="AB3" s="636"/>
      <c r="AC3" s="636"/>
      <c r="AD3" s="636"/>
      <c r="AE3" s="636"/>
    </row>
    <row r="4" spans="1:34" ht="29.25" customHeight="1">
      <c r="A4" s="637" t="s">
        <v>578</v>
      </c>
      <c r="B4" s="629" t="s">
        <v>579</v>
      </c>
      <c r="C4" s="630"/>
      <c r="D4" s="630"/>
      <c r="E4" s="629" t="s">
        <v>580</v>
      </c>
      <c r="F4" s="630"/>
      <c r="G4" s="630"/>
      <c r="H4" s="629" t="s">
        <v>581</v>
      </c>
      <c r="I4" s="630"/>
      <c r="J4" s="630"/>
      <c r="K4" s="629" t="s">
        <v>582</v>
      </c>
      <c r="L4" s="630"/>
      <c r="M4" s="630"/>
      <c r="N4" s="629" t="s">
        <v>583</v>
      </c>
      <c r="O4" s="630"/>
      <c r="P4" s="630"/>
      <c r="Q4" s="629" t="s">
        <v>584</v>
      </c>
      <c r="R4" s="630"/>
      <c r="S4" s="630"/>
      <c r="T4" s="629" t="s">
        <v>585</v>
      </c>
      <c r="U4" s="630"/>
      <c r="V4" s="630"/>
      <c r="W4" s="629" t="s">
        <v>586</v>
      </c>
      <c r="X4" s="630"/>
      <c r="Y4" s="630"/>
      <c r="Z4" s="629" t="s">
        <v>587</v>
      </c>
      <c r="AA4" s="630"/>
      <c r="AB4" s="630"/>
      <c r="AC4" s="629" t="s">
        <v>588</v>
      </c>
      <c r="AD4" s="630"/>
      <c r="AE4" s="630"/>
    </row>
    <row r="5" spans="1:34" ht="24">
      <c r="A5" s="638"/>
      <c r="B5" s="389" t="s">
        <v>589</v>
      </c>
      <c r="C5" s="389" t="s">
        <v>590</v>
      </c>
      <c r="D5" s="389" t="s">
        <v>591</v>
      </c>
      <c r="E5" s="389" t="s">
        <v>589</v>
      </c>
      <c r="F5" s="389" t="s">
        <v>590</v>
      </c>
      <c r="G5" s="389" t="s">
        <v>591</v>
      </c>
      <c r="H5" s="389" t="s">
        <v>589</v>
      </c>
      <c r="I5" s="389" t="s">
        <v>592</v>
      </c>
      <c r="J5" s="389" t="s">
        <v>593</v>
      </c>
      <c r="K5" s="389" t="s">
        <v>594</v>
      </c>
      <c r="L5" s="389" t="s">
        <v>590</v>
      </c>
      <c r="M5" s="389" t="s">
        <v>591</v>
      </c>
      <c r="N5" s="389" t="s">
        <v>595</v>
      </c>
      <c r="O5" s="389" t="s">
        <v>590</v>
      </c>
      <c r="P5" s="389" t="s">
        <v>591</v>
      </c>
      <c r="Q5" s="389" t="s">
        <v>589</v>
      </c>
      <c r="R5" s="389" t="s">
        <v>590</v>
      </c>
      <c r="S5" s="389" t="s">
        <v>591</v>
      </c>
      <c r="T5" s="389" t="s">
        <v>589</v>
      </c>
      <c r="U5" s="389" t="s">
        <v>590</v>
      </c>
      <c r="V5" s="389" t="s">
        <v>591</v>
      </c>
      <c r="W5" s="389" t="s">
        <v>589</v>
      </c>
      <c r="X5" s="389" t="s">
        <v>115</v>
      </c>
      <c r="Y5" s="389" t="s">
        <v>591</v>
      </c>
      <c r="Z5" s="389" t="s">
        <v>589</v>
      </c>
      <c r="AA5" s="389" t="s">
        <v>590</v>
      </c>
      <c r="AB5" s="389" t="s">
        <v>591</v>
      </c>
      <c r="AC5" s="389" t="s">
        <v>594</v>
      </c>
      <c r="AD5" s="389" t="s">
        <v>592</v>
      </c>
      <c r="AE5" s="389" t="s">
        <v>591</v>
      </c>
    </row>
    <row r="6" spans="1:34">
      <c r="A6" s="390">
        <v>2017</v>
      </c>
      <c r="B6" s="391">
        <v>767</v>
      </c>
      <c r="C6" s="392">
        <v>530</v>
      </c>
      <c r="D6" s="392">
        <v>237</v>
      </c>
      <c r="E6" s="392">
        <v>3</v>
      </c>
      <c r="F6" s="392">
        <v>0</v>
      </c>
      <c r="G6" s="392">
        <v>3</v>
      </c>
      <c r="H6" s="392">
        <v>2</v>
      </c>
      <c r="I6" s="392">
        <v>3</v>
      </c>
      <c r="J6" s="392">
        <v>0</v>
      </c>
      <c r="K6" s="392">
        <v>1</v>
      </c>
      <c r="L6" s="392">
        <v>1</v>
      </c>
      <c r="M6" s="392">
        <v>0</v>
      </c>
      <c r="N6" s="392">
        <v>50</v>
      </c>
      <c r="O6" s="392">
        <v>18</v>
      </c>
      <c r="P6" s="392">
        <v>32</v>
      </c>
      <c r="Q6" s="392">
        <v>26</v>
      </c>
      <c r="R6" s="392">
        <v>1</v>
      </c>
      <c r="S6" s="392">
        <v>25</v>
      </c>
      <c r="T6" s="392">
        <v>228</v>
      </c>
      <c r="U6" s="392">
        <v>98</v>
      </c>
      <c r="V6" s="392">
        <v>130</v>
      </c>
      <c r="W6" s="392">
        <v>125</v>
      </c>
      <c r="X6" s="392">
        <v>104</v>
      </c>
      <c r="Y6" s="392">
        <v>21</v>
      </c>
      <c r="Z6" s="392">
        <v>106</v>
      </c>
      <c r="AA6" s="392">
        <v>106</v>
      </c>
      <c r="AB6" s="392">
        <v>0</v>
      </c>
      <c r="AC6" s="392">
        <v>225</v>
      </c>
      <c r="AD6" s="392">
        <v>199</v>
      </c>
      <c r="AE6" s="362">
        <v>26</v>
      </c>
      <c r="AG6" s="393"/>
      <c r="AH6" s="393"/>
    </row>
    <row r="7" spans="1:34">
      <c r="A7" s="394">
        <v>2018</v>
      </c>
      <c r="B7" s="391">
        <v>773</v>
      </c>
      <c r="C7" s="392">
        <v>550</v>
      </c>
      <c r="D7" s="392">
        <v>223</v>
      </c>
      <c r="E7" s="392">
        <v>3</v>
      </c>
      <c r="F7" s="392">
        <v>0</v>
      </c>
      <c r="G7" s="392">
        <v>3</v>
      </c>
      <c r="H7" s="392">
        <v>4</v>
      </c>
      <c r="I7" s="392">
        <v>4</v>
      </c>
      <c r="J7" s="392">
        <v>0</v>
      </c>
      <c r="K7" s="392">
        <v>1</v>
      </c>
      <c r="L7" s="392">
        <v>1</v>
      </c>
      <c r="M7" s="392">
        <v>0</v>
      </c>
      <c r="N7" s="392">
        <v>42</v>
      </c>
      <c r="O7" s="392">
        <v>15</v>
      </c>
      <c r="P7" s="392">
        <v>27</v>
      </c>
      <c r="Q7" s="392">
        <v>27</v>
      </c>
      <c r="R7" s="392">
        <v>2</v>
      </c>
      <c r="S7" s="392">
        <v>25</v>
      </c>
      <c r="T7" s="392">
        <v>242</v>
      </c>
      <c r="U7" s="392">
        <v>117</v>
      </c>
      <c r="V7" s="392">
        <v>125</v>
      </c>
      <c r="W7" s="392">
        <v>58</v>
      </c>
      <c r="X7" s="392">
        <v>42</v>
      </c>
      <c r="Y7" s="392">
        <v>16</v>
      </c>
      <c r="Z7" s="392">
        <v>157</v>
      </c>
      <c r="AA7" s="392">
        <v>156</v>
      </c>
      <c r="AB7" s="392">
        <v>1</v>
      </c>
      <c r="AC7" s="392">
        <v>239</v>
      </c>
      <c r="AD7" s="392">
        <v>213</v>
      </c>
      <c r="AE7" s="362">
        <v>26</v>
      </c>
      <c r="AG7" s="393"/>
      <c r="AH7" s="393"/>
    </row>
    <row r="8" spans="1:34">
      <c r="A8" s="394">
        <v>2019</v>
      </c>
      <c r="B8" s="391">
        <v>828</v>
      </c>
      <c r="C8" s="392">
        <v>599</v>
      </c>
      <c r="D8" s="392">
        <v>229</v>
      </c>
      <c r="E8" s="392">
        <v>3</v>
      </c>
      <c r="F8" s="392">
        <v>0</v>
      </c>
      <c r="G8" s="392">
        <v>3</v>
      </c>
      <c r="H8" s="392">
        <v>8</v>
      </c>
      <c r="I8" s="392">
        <v>8</v>
      </c>
      <c r="J8" s="392">
        <v>0</v>
      </c>
      <c r="K8" s="392">
        <v>1</v>
      </c>
      <c r="L8" s="392">
        <v>1</v>
      </c>
      <c r="M8" s="392">
        <v>0</v>
      </c>
      <c r="N8" s="392">
        <v>33</v>
      </c>
      <c r="O8" s="392">
        <v>8</v>
      </c>
      <c r="P8" s="392">
        <v>25</v>
      </c>
      <c r="Q8" s="392">
        <v>24</v>
      </c>
      <c r="R8" s="392">
        <v>1</v>
      </c>
      <c r="S8" s="392">
        <v>23</v>
      </c>
      <c r="T8" s="392">
        <v>260</v>
      </c>
      <c r="U8" s="392">
        <v>134</v>
      </c>
      <c r="V8" s="392">
        <v>126</v>
      </c>
      <c r="W8" s="392">
        <v>45</v>
      </c>
      <c r="X8" s="392">
        <v>26</v>
      </c>
      <c r="Y8" s="392">
        <v>19</v>
      </c>
      <c r="Z8" s="392">
        <v>181</v>
      </c>
      <c r="AA8" s="392">
        <v>180</v>
      </c>
      <c r="AB8" s="392">
        <v>1</v>
      </c>
      <c r="AC8" s="392">
        <v>273</v>
      </c>
      <c r="AD8" s="392">
        <v>241</v>
      </c>
      <c r="AE8" s="362">
        <v>32</v>
      </c>
      <c r="AG8" s="393"/>
      <c r="AH8" s="393"/>
    </row>
    <row r="9" spans="1:34">
      <c r="A9" s="394">
        <v>2020</v>
      </c>
      <c r="B9" s="391">
        <v>764</v>
      </c>
      <c r="C9" s="392">
        <v>552</v>
      </c>
      <c r="D9" s="392">
        <v>212</v>
      </c>
      <c r="E9" s="392">
        <v>3</v>
      </c>
      <c r="F9" s="392">
        <v>0</v>
      </c>
      <c r="G9" s="392">
        <v>3</v>
      </c>
      <c r="H9" s="392">
        <v>3</v>
      </c>
      <c r="I9" s="392">
        <v>3</v>
      </c>
      <c r="J9" s="392">
        <v>0</v>
      </c>
      <c r="K9" s="392">
        <v>0</v>
      </c>
      <c r="L9" s="392">
        <v>0</v>
      </c>
      <c r="M9" s="392">
        <v>0</v>
      </c>
      <c r="N9" s="392">
        <v>29</v>
      </c>
      <c r="O9" s="392">
        <v>6</v>
      </c>
      <c r="P9" s="392">
        <v>23</v>
      </c>
      <c r="Q9" s="392">
        <v>22</v>
      </c>
      <c r="R9" s="392">
        <v>1</v>
      </c>
      <c r="S9" s="392">
        <v>21</v>
      </c>
      <c r="T9" s="392">
        <v>237</v>
      </c>
      <c r="U9" s="392">
        <v>122</v>
      </c>
      <c r="V9" s="392">
        <v>115</v>
      </c>
      <c r="W9" s="392">
        <v>29</v>
      </c>
      <c r="X9" s="392">
        <v>13</v>
      </c>
      <c r="Y9" s="392">
        <v>16</v>
      </c>
      <c r="Z9" s="392">
        <v>190</v>
      </c>
      <c r="AA9" s="392">
        <v>190</v>
      </c>
      <c r="AB9" s="392">
        <v>0</v>
      </c>
      <c r="AC9" s="392">
        <v>251</v>
      </c>
      <c r="AD9" s="392">
        <v>217</v>
      </c>
      <c r="AE9" s="362">
        <v>34</v>
      </c>
      <c r="AG9" s="393"/>
      <c r="AH9" s="393"/>
    </row>
    <row r="10" spans="1:34">
      <c r="A10" s="394">
        <v>2021</v>
      </c>
      <c r="B10" s="391">
        <v>734</v>
      </c>
      <c r="C10" s="392">
        <v>532</v>
      </c>
      <c r="D10" s="392">
        <v>202</v>
      </c>
      <c r="E10" s="392">
        <v>3</v>
      </c>
      <c r="F10" s="392">
        <v>0</v>
      </c>
      <c r="G10" s="392">
        <v>3</v>
      </c>
      <c r="H10" s="392">
        <v>6</v>
      </c>
      <c r="I10" s="392">
        <v>5</v>
      </c>
      <c r="J10" s="392">
        <v>1</v>
      </c>
      <c r="K10" s="392">
        <v>0</v>
      </c>
      <c r="L10" s="392">
        <v>0</v>
      </c>
      <c r="M10" s="392">
        <v>0</v>
      </c>
      <c r="N10" s="392">
        <v>30</v>
      </c>
      <c r="O10" s="392">
        <v>8</v>
      </c>
      <c r="P10" s="392">
        <v>22</v>
      </c>
      <c r="Q10" s="392">
        <v>22</v>
      </c>
      <c r="R10" s="392">
        <v>1</v>
      </c>
      <c r="S10" s="392">
        <v>21</v>
      </c>
      <c r="T10" s="392">
        <v>227</v>
      </c>
      <c r="U10" s="392">
        <v>120</v>
      </c>
      <c r="V10" s="392">
        <v>107</v>
      </c>
      <c r="W10" s="392">
        <v>35</v>
      </c>
      <c r="X10" s="392">
        <v>16</v>
      </c>
      <c r="Y10" s="392">
        <v>19</v>
      </c>
      <c r="Z10" s="392">
        <v>170</v>
      </c>
      <c r="AA10" s="392">
        <v>187</v>
      </c>
      <c r="AB10" s="392">
        <v>1</v>
      </c>
      <c r="AC10" s="392">
        <v>223</v>
      </c>
      <c r="AD10" s="392">
        <v>195</v>
      </c>
      <c r="AE10" s="362">
        <v>28</v>
      </c>
      <c r="AG10" s="393"/>
      <c r="AH10" s="393"/>
    </row>
    <row r="11" spans="1:34">
      <c r="A11" s="395">
        <v>2022</v>
      </c>
      <c r="B11" s="396">
        <f>SUM(C11:D11)</f>
        <v>887</v>
      </c>
      <c r="C11" s="397">
        <f t="shared" ref="C11:AE11" si="0">SUM(C12:C25)</f>
        <v>683</v>
      </c>
      <c r="D11" s="397">
        <f t="shared" si="0"/>
        <v>204</v>
      </c>
      <c r="E11" s="397">
        <f t="shared" si="0"/>
        <v>2</v>
      </c>
      <c r="F11" s="397">
        <f t="shared" si="0"/>
        <v>0</v>
      </c>
      <c r="G11" s="397">
        <f t="shared" si="0"/>
        <v>2</v>
      </c>
      <c r="H11" s="397">
        <f t="shared" si="0"/>
        <v>4</v>
      </c>
      <c r="I11" s="397">
        <f t="shared" si="0"/>
        <v>3</v>
      </c>
      <c r="J11" s="397">
        <f t="shared" si="0"/>
        <v>1</v>
      </c>
      <c r="K11" s="397">
        <f t="shared" si="0"/>
        <v>0</v>
      </c>
      <c r="L11" s="397">
        <f t="shared" si="0"/>
        <v>0</v>
      </c>
      <c r="M11" s="397">
        <f t="shared" si="0"/>
        <v>0</v>
      </c>
      <c r="N11" s="397">
        <f t="shared" si="0"/>
        <v>31</v>
      </c>
      <c r="O11" s="397">
        <f t="shared" si="0"/>
        <v>9</v>
      </c>
      <c r="P11" s="397">
        <f t="shared" si="0"/>
        <v>22</v>
      </c>
      <c r="Q11" s="397">
        <f t="shared" si="0"/>
        <v>25</v>
      </c>
      <c r="R11" s="397">
        <f t="shared" si="0"/>
        <v>4</v>
      </c>
      <c r="S11" s="397">
        <f t="shared" si="0"/>
        <v>21</v>
      </c>
      <c r="T11" s="397">
        <f t="shared" si="0"/>
        <v>263</v>
      </c>
      <c r="U11" s="397">
        <f t="shared" si="0"/>
        <v>163</v>
      </c>
      <c r="V11" s="397">
        <f t="shared" si="0"/>
        <v>100</v>
      </c>
      <c r="W11" s="397">
        <f t="shared" si="0"/>
        <v>34</v>
      </c>
      <c r="X11" s="397">
        <f t="shared" si="0"/>
        <v>13</v>
      </c>
      <c r="Y11" s="397">
        <f t="shared" si="0"/>
        <v>21</v>
      </c>
      <c r="Z11" s="397">
        <f t="shared" si="0"/>
        <v>260</v>
      </c>
      <c r="AA11" s="397">
        <f t="shared" si="0"/>
        <v>260</v>
      </c>
      <c r="AB11" s="397">
        <f t="shared" si="0"/>
        <v>0</v>
      </c>
      <c r="AC11" s="397">
        <f t="shared" si="0"/>
        <v>268</v>
      </c>
      <c r="AD11" s="397">
        <f t="shared" si="0"/>
        <v>231</v>
      </c>
      <c r="AE11" s="398">
        <f t="shared" si="0"/>
        <v>37</v>
      </c>
      <c r="AG11" s="393"/>
      <c r="AH11" s="393"/>
    </row>
    <row r="12" spans="1:34">
      <c r="A12" s="399" t="s">
        <v>568</v>
      </c>
      <c r="B12" s="400">
        <f>SUM(E12,H12,K12,N12,Q12,T12,W12,Z12,AC12)</f>
        <v>154</v>
      </c>
      <c r="C12" s="401">
        <f>SUM(F12,I12,L12,O12,R12,U12,X12,AA12,AD12)</f>
        <v>127</v>
      </c>
      <c r="D12" s="401">
        <f>SUM(G12,J12,M12,P12,S12,V12,Y12,AB12,AE12)</f>
        <v>27</v>
      </c>
      <c r="E12" s="401">
        <f>SUM(F12:G12)</f>
        <v>0</v>
      </c>
      <c r="F12" s="401">
        <v>0</v>
      </c>
      <c r="G12" s="401">
        <v>0</v>
      </c>
      <c r="H12" s="401">
        <f>SUM(I12:J12)</f>
        <v>0</v>
      </c>
      <c r="I12" s="401">
        <v>0</v>
      </c>
      <c r="J12" s="401">
        <v>0</v>
      </c>
      <c r="K12" s="401">
        <f>SUM(L12:M12)</f>
        <v>0</v>
      </c>
      <c r="L12" s="401">
        <v>0</v>
      </c>
      <c r="M12" s="401">
        <v>0</v>
      </c>
      <c r="N12" s="401">
        <f>SUM(O12:P12)</f>
        <v>1</v>
      </c>
      <c r="O12" s="401">
        <v>0</v>
      </c>
      <c r="P12" s="401">
        <v>1</v>
      </c>
      <c r="Q12" s="401">
        <f t="shared" ref="Q12:Q25" si="1">SUM(R12:S12)</f>
        <v>0</v>
      </c>
      <c r="R12" s="401">
        <v>0</v>
      </c>
      <c r="S12" s="401">
        <v>0</v>
      </c>
      <c r="T12" s="401">
        <f t="shared" ref="T12:T25" si="2">SUM(U12:V12)</f>
        <v>54</v>
      </c>
      <c r="U12" s="401">
        <v>37</v>
      </c>
      <c r="V12" s="401">
        <v>17</v>
      </c>
      <c r="W12" s="401">
        <f t="shared" ref="W12:W25" si="3">SUM(X12:Y12)</f>
        <v>6</v>
      </c>
      <c r="X12" s="401">
        <v>4</v>
      </c>
      <c r="Y12" s="401">
        <v>2</v>
      </c>
      <c r="Z12" s="401">
        <f t="shared" ref="Z12:Z25" si="4">SUM(AA12:AB12)</f>
        <v>24</v>
      </c>
      <c r="AA12" s="401">
        <v>24</v>
      </c>
      <c r="AB12" s="401">
        <v>0</v>
      </c>
      <c r="AC12" s="401">
        <f t="shared" ref="AC12:AC25" si="5">SUM(AD12:AE12)</f>
        <v>69</v>
      </c>
      <c r="AD12" s="401">
        <v>62</v>
      </c>
      <c r="AE12" s="402">
        <v>7</v>
      </c>
    </row>
    <row r="13" spans="1:34">
      <c r="A13" s="399" t="s">
        <v>596</v>
      </c>
      <c r="B13" s="400">
        <f t="shared" ref="B13:D25" si="6">SUM(E13,H13,K13,N13,Q13,T13,W13,Z13,AC13)</f>
        <v>66</v>
      </c>
      <c r="C13" s="401">
        <f t="shared" si="6"/>
        <v>47</v>
      </c>
      <c r="D13" s="401">
        <f t="shared" si="6"/>
        <v>19</v>
      </c>
      <c r="E13" s="401">
        <f t="shared" ref="E13:E25" si="7">SUM(F13:G13)</f>
        <v>1</v>
      </c>
      <c r="F13" s="401">
        <v>0</v>
      </c>
      <c r="G13" s="401">
        <v>1</v>
      </c>
      <c r="H13" s="401">
        <f t="shared" ref="H13:H25" si="8">SUM(I13:J13)</f>
        <v>0</v>
      </c>
      <c r="I13" s="401">
        <v>0</v>
      </c>
      <c r="J13" s="401">
        <v>0</v>
      </c>
      <c r="K13" s="401">
        <f t="shared" ref="K13:K25" si="9">SUM(L13:M13)</f>
        <v>0</v>
      </c>
      <c r="L13" s="401">
        <v>0</v>
      </c>
      <c r="M13" s="401">
        <v>0</v>
      </c>
      <c r="N13" s="401">
        <f t="shared" ref="N13:N25" si="10">SUM(O13:P13)</f>
        <v>4</v>
      </c>
      <c r="O13" s="401">
        <v>0</v>
      </c>
      <c r="P13" s="401">
        <v>4</v>
      </c>
      <c r="Q13" s="401">
        <f t="shared" si="1"/>
        <v>2</v>
      </c>
      <c r="R13" s="401">
        <v>0</v>
      </c>
      <c r="S13" s="401">
        <v>2</v>
      </c>
      <c r="T13" s="401">
        <f t="shared" si="2"/>
        <v>20</v>
      </c>
      <c r="U13" s="401">
        <v>15</v>
      </c>
      <c r="V13" s="401">
        <v>5</v>
      </c>
      <c r="W13" s="401">
        <f t="shared" si="3"/>
        <v>5</v>
      </c>
      <c r="X13" s="401">
        <v>2</v>
      </c>
      <c r="Y13" s="401">
        <v>3</v>
      </c>
      <c r="Z13" s="401">
        <f t="shared" si="4"/>
        <v>10</v>
      </c>
      <c r="AA13" s="401">
        <v>10</v>
      </c>
      <c r="AB13" s="401">
        <v>0</v>
      </c>
      <c r="AC13" s="401">
        <f t="shared" si="5"/>
        <v>24</v>
      </c>
      <c r="AD13" s="401">
        <v>20</v>
      </c>
      <c r="AE13" s="402">
        <v>4</v>
      </c>
    </row>
    <row r="14" spans="1:34">
      <c r="A14" s="399" t="s">
        <v>569</v>
      </c>
      <c r="B14" s="400">
        <f t="shared" si="6"/>
        <v>56</v>
      </c>
      <c r="C14" s="401">
        <f t="shared" si="6"/>
        <v>54</v>
      </c>
      <c r="D14" s="401">
        <f t="shared" si="6"/>
        <v>2</v>
      </c>
      <c r="E14" s="401">
        <f t="shared" si="7"/>
        <v>0</v>
      </c>
      <c r="F14" s="401">
        <v>0</v>
      </c>
      <c r="G14" s="401">
        <v>0</v>
      </c>
      <c r="H14" s="401">
        <f t="shared" si="8"/>
        <v>1</v>
      </c>
      <c r="I14" s="401">
        <v>1</v>
      </c>
      <c r="J14" s="401">
        <v>0</v>
      </c>
      <c r="K14" s="401">
        <f t="shared" si="9"/>
        <v>0</v>
      </c>
      <c r="L14" s="401">
        <v>0</v>
      </c>
      <c r="M14" s="401">
        <v>0</v>
      </c>
      <c r="N14" s="401">
        <f t="shared" si="10"/>
        <v>0</v>
      </c>
      <c r="O14" s="401">
        <v>0</v>
      </c>
      <c r="P14" s="401">
        <v>0</v>
      </c>
      <c r="Q14" s="401">
        <f t="shared" si="1"/>
        <v>1</v>
      </c>
      <c r="R14" s="401">
        <v>0</v>
      </c>
      <c r="S14" s="401">
        <v>1</v>
      </c>
      <c r="T14" s="401">
        <f t="shared" si="2"/>
        <v>5</v>
      </c>
      <c r="U14" s="401">
        <v>4</v>
      </c>
      <c r="V14" s="401">
        <v>1</v>
      </c>
      <c r="W14" s="401">
        <f t="shared" si="3"/>
        <v>0</v>
      </c>
      <c r="X14" s="401">
        <v>0</v>
      </c>
      <c r="Y14" s="401">
        <v>0</v>
      </c>
      <c r="Z14" s="401">
        <f t="shared" si="4"/>
        <v>12</v>
      </c>
      <c r="AA14" s="401">
        <v>12</v>
      </c>
      <c r="AB14" s="401">
        <v>0</v>
      </c>
      <c r="AC14" s="401">
        <f t="shared" si="5"/>
        <v>37</v>
      </c>
      <c r="AD14" s="401">
        <v>37</v>
      </c>
      <c r="AE14" s="402">
        <v>0</v>
      </c>
    </row>
    <row r="15" spans="1:34">
      <c r="A15" s="399" t="s">
        <v>84</v>
      </c>
      <c r="B15" s="400">
        <f t="shared" si="6"/>
        <v>65</v>
      </c>
      <c r="C15" s="401">
        <f t="shared" si="6"/>
        <v>43</v>
      </c>
      <c r="D15" s="401">
        <f t="shared" si="6"/>
        <v>22</v>
      </c>
      <c r="E15" s="401">
        <f t="shared" si="7"/>
        <v>0</v>
      </c>
      <c r="F15" s="401">
        <v>0</v>
      </c>
      <c r="G15" s="401">
        <v>0</v>
      </c>
      <c r="H15" s="401">
        <f t="shared" si="8"/>
        <v>0</v>
      </c>
      <c r="I15" s="401">
        <v>0</v>
      </c>
      <c r="J15" s="401">
        <v>0</v>
      </c>
      <c r="K15" s="401">
        <f t="shared" si="9"/>
        <v>0</v>
      </c>
      <c r="L15" s="401">
        <v>0</v>
      </c>
      <c r="M15" s="401">
        <v>0</v>
      </c>
      <c r="N15" s="401">
        <f t="shared" si="10"/>
        <v>4</v>
      </c>
      <c r="O15" s="401">
        <v>2</v>
      </c>
      <c r="P15" s="401">
        <v>2</v>
      </c>
      <c r="Q15" s="401">
        <f t="shared" si="1"/>
        <v>3</v>
      </c>
      <c r="R15" s="401">
        <v>0</v>
      </c>
      <c r="S15" s="401">
        <v>3</v>
      </c>
      <c r="T15" s="401">
        <f t="shared" si="2"/>
        <v>25</v>
      </c>
      <c r="U15" s="401">
        <v>15</v>
      </c>
      <c r="V15" s="401">
        <v>10</v>
      </c>
      <c r="W15" s="401">
        <f t="shared" si="3"/>
        <v>3</v>
      </c>
      <c r="X15" s="401">
        <v>1</v>
      </c>
      <c r="Y15" s="401">
        <v>2</v>
      </c>
      <c r="Z15" s="401">
        <f t="shared" si="4"/>
        <v>15</v>
      </c>
      <c r="AA15" s="401">
        <v>15</v>
      </c>
      <c r="AB15" s="401">
        <v>0</v>
      </c>
      <c r="AC15" s="401">
        <f t="shared" si="5"/>
        <v>15</v>
      </c>
      <c r="AD15" s="401">
        <v>10</v>
      </c>
      <c r="AE15" s="402">
        <v>5</v>
      </c>
    </row>
    <row r="16" spans="1:34">
      <c r="A16" s="399" t="s">
        <v>85</v>
      </c>
      <c r="B16" s="400">
        <f t="shared" si="6"/>
        <v>62</v>
      </c>
      <c r="C16" s="401">
        <f t="shared" si="6"/>
        <v>39</v>
      </c>
      <c r="D16" s="401">
        <f t="shared" si="6"/>
        <v>23</v>
      </c>
      <c r="E16" s="401">
        <f t="shared" si="7"/>
        <v>0</v>
      </c>
      <c r="F16" s="401">
        <v>0</v>
      </c>
      <c r="G16" s="401">
        <v>0</v>
      </c>
      <c r="H16" s="401">
        <f t="shared" si="8"/>
        <v>0</v>
      </c>
      <c r="I16" s="401">
        <v>0</v>
      </c>
      <c r="J16" s="401">
        <v>0</v>
      </c>
      <c r="K16" s="401">
        <f t="shared" si="9"/>
        <v>0</v>
      </c>
      <c r="L16" s="401">
        <v>0</v>
      </c>
      <c r="M16" s="401">
        <v>0</v>
      </c>
      <c r="N16" s="401">
        <f t="shared" si="10"/>
        <v>4</v>
      </c>
      <c r="O16" s="401">
        <v>2</v>
      </c>
      <c r="P16" s="401">
        <v>2</v>
      </c>
      <c r="Q16" s="401">
        <f t="shared" si="1"/>
        <v>0</v>
      </c>
      <c r="R16" s="401">
        <v>0</v>
      </c>
      <c r="S16" s="401">
        <v>0</v>
      </c>
      <c r="T16" s="401">
        <f t="shared" si="2"/>
        <v>28</v>
      </c>
      <c r="U16" s="401">
        <v>12</v>
      </c>
      <c r="V16" s="401">
        <v>16</v>
      </c>
      <c r="W16" s="401">
        <f t="shared" si="3"/>
        <v>1</v>
      </c>
      <c r="X16" s="401">
        <v>0</v>
      </c>
      <c r="Y16" s="401">
        <v>1</v>
      </c>
      <c r="Z16" s="401">
        <f t="shared" si="4"/>
        <v>10</v>
      </c>
      <c r="AA16" s="401">
        <v>10</v>
      </c>
      <c r="AB16" s="401">
        <v>0</v>
      </c>
      <c r="AC16" s="401">
        <f t="shared" si="5"/>
        <v>19</v>
      </c>
      <c r="AD16" s="401">
        <v>15</v>
      </c>
      <c r="AE16" s="402">
        <v>4</v>
      </c>
    </row>
    <row r="17" spans="1:31">
      <c r="A17" s="399" t="s">
        <v>86</v>
      </c>
      <c r="B17" s="400">
        <f t="shared" si="6"/>
        <v>35</v>
      </c>
      <c r="C17" s="401">
        <f t="shared" si="6"/>
        <v>13</v>
      </c>
      <c r="D17" s="401">
        <f t="shared" si="6"/>
        <v>22</v>
      </c>
      <c r="E17" s="401">
        <f t="shared" si="7"/>
        <v>1</v>
      </c>
      <c r="F17" s="401">
        <v>0</v>
      </c>
      <c r="G17" s="401">
        <v>1</v>
      </c>
      <c r="H17" s="401">
        <f t="shared" si="8"/>
        <v>1</v>
      </c>
      <c r="I17" s="401">
        <v>1</v>
      </c>
      <c r="J17" s="401">
        <v>0</v>
      </c>
      <c r="K17" s="401">
        <f t="shared" si="9"/>
        <v>0</v>
      </c>
      <c r="L17" s="401">
        <v>0</v>
      </c>
      <c r="M17" s="401">
        <v>0</v>
      </c>
      <c r="N17" s="401">
        <f t="shared" si="10"/>
        <v>4</v>
      </c>
      <c r="O17" s="401">
        <v>0</v>
      </c>
      <c r="P17" s="401">
        <v>4</v>
      </c>
      <c r="Q17" s="401">
        <f t="shared" si="1"/>
        <v>5</v>
      </c>
      <c r="R17" s="401">
        <v>0</v>
      </c>
      <c r="S17" s="401">
        <v>5</v>
      </c>
      <c r="T17" s="401">
        <f t="shared" si="2"/>
        <v>11</v>
      </c>
      <c r="U17" s="401">
        <v>6</v>
      </c>
      <c r="V17" s="401">
        <v>5</v>
      </c>
      <c r="W17" s="401">
        <f t="shared" si="3"/>
        <v>6</v>
      </c>
      <c r="X17" s="401">
        <v>1</v>
      </c>
      <c r="Y17" s="401">
        <v>5</v>
      </c>
      <c r="Z17" s="401">
        <f t="shared" si="4"/>
        <v>3</v>
      </c>
      <c r="AA17" s="401">
        <v>3</v>
      </c>
      <c r="AB17" s="401">
        <v>0</v>
      </c>
      <c r="AC17" s="401">
        <f t="shared" si="5"/>
        <v>4</v>
      </c>
      <c r="AD17" s="401">
        <v>2</v>
      </c>
      <c r="AE17" s="402">
        <v>2</v>
      </c>
    </row>
    <row r="18" spans="1:31">
      <c r="A18" s="399" t="s">
        <v>87</v>
      </c>
      <c r="B18" s="400">
        <f t="shared" si="6"/>
        <v>39</v>
      </c>
      <c r="C18" s="401">
        <f t="shared" si="6"/>
        <v>25</v>
      </c>
      <c r="D18" s="401">
        <f t="shared" si="6"/>
        <v>14</v>
      </c>
      <c r="E18" s="401">
        <f t="shared" si="7"/>
        <v>0</v>
      </c>
      <c r="F18" s="401">
        <v>0</v>
      </c>
      <c r="G18" s="401">
        <v>0</v>
      </c>
      <c r="H18" s="401">
        <f t="shared" si="8"/>
        <v>0</v>
      </c>
      <c r="I18" s="401">
        <v>0</v>
      </c>
      <c r="J18" s="401">
        <v>0</v>
      </c>
      <c r="K18" s="401">
        <f t="shared" si="9"/>
        <v>0</v>
      </c>
      <c r="L18" s="401">
        <v>0</v>
      </c>
      <c r="M18" s="401">
        <v>0</v>
      </c>
      <c r="N18" s="401">
        <f t="shared" si="10"/>
        <v>4</v>
      </c>
      <c r="O18" s="401">
        <v>1</v>
      </c>
      <c r="P18" s="401">
        <v>3</v>
      </c>
      <c r="Q18" s="401">
        <f t="shared" si="1"/>
        <v>7</v>
      </c>
      <c r="R18" s="401">
        <v>4</v>
      </c>
      <c r="S18" s="401">
        <v>3</v>
      </c>
      <c r="T18" s="401">
        <f t="shared" si="2"/>
        <v>8</v>
      </c>
      <c r="U18" s="401">
        <v>2</v>
      </c>
      <c r="V18" s="401">
        <v>6</v>
      </c>
      <c r="W18" s="401">
        <f t="shared" si="3"/>
        <v>4</v>
      </c>
      <c r="X18" s="401">
        <v>2</v>
      </c>
      <c r="Y18" s="401">
        <v>2</v>
      </c>
      <c r="Z18" s="401">
        <f t="shared" si="4"/>
        <v>12</v>
      </c>
      <c r="AA18" s="401">
        <v>12</v>
      </c>
      <c r="AB18" s="401">
        <v>0</v>
      </c>
      <c r="AC18" s="401">
        <f t="shared" si="5"/>
        <v>4</v>
      </c>
      <c r="AD18" s="401">
        <v>4</v>
      </c>
      <c r="AE18" s="402">
        <v>0</v>
      </c>
    </row>
    <row r="19" spans="1:31">
      <c r="A19" s="399" t="s">
        <v>88</v>
      </c>
      <c r="B19" s="400">
        <f t="shared" si="6"/>
        <v>236</v>
      </c>
      <c r="C19" s="401">
        <f t="shared" si="6"/>
        <v>225</v>
      </c>
      <c r="D19" s="401">
        <f t="shared" si="6"/>
        <v>11</v>
      </c>
      <c r="E19" s="401">
        <f t="shared" si="7"/>
        <v>0</v>
      </c>
      <c r="F19" s="401">
        <v>0</v>
      </c>
      <c r="G19" s="401">
        <v>0</v>
      </c>
      <c r="H19" s="401">
        <f t="shared" si="8"/>
        <v>0</v>
      </c>
      <c r="I19" s="401">
        <v>0</v>
      </c>
      <c r="J19" s="401">
        <v>0</v>
      </c>
      <c r="K19" s="401">
        <f t="shared" si="9"/>
        <v>0</v>
      </c>
      <c r="L19" s="401">
        <v>0</v>
      </c>
      <c r="M19" s="401">
        <v>0</v>
      </c>
      <c r="N19" s="401">
        <f t="shared" si="10"/>
        <v>3</v>
      </c>
      <c r="O19" s="401">
        <v>2</v>
      </c>
      <c r="P19" s="401">
        <v>1</v>
      </c>
      <c r="Q19" s="401">
        <f t="shared" si="1"/>
        <v>0</v>
      </c>
      <c r="R19" s="401">
        <v>0</v>
      </c>
      <c r="S19" s="401">
        <v>0</v>
      </c>
      <c r="T19" s="401">
        <f t="shared" si="2"/>
        <v>52</v>
      </c>
      <c r="U19" s="401">
        <v>44</v>
      </c>
      <c r="V19" s="401">
        <v>8</v>
      </c>
      <c r="W19" s="401">
        <f t="shared" si="3"/>
        <v>0</v>
      </c>
      <c r="X19" s="401">
        <v>0</v>
      </c>
      <c r="Y19" s="401">
        <v>0</v>
      </c>
      <c r="Z19" s="401">
        <f t="shared" si="4"/>
        <v>142</v>
      </c>
      <c r="AA19" s="401">
        <v>142</v>
      </c>
      <c r="AB19" s="401">
        <v>0</v>
      </c>
      <c r="AC19" s="401">
        <f t="shared" si="5"/>
        <v>39</v>
      </c>
      <c r="AD19" s="401">
        <v>37</v>
      </c>
      <c r="AE19" s="402">
        <v>2</v>
      </c>
    </row>
    <row r="20" spans="1:31">
      <c r="A20" s="399" t="s">
        <v>89</v>
      </c>
      <c r="B20" s="400">
        <f t="shared" si="6"/>
        <v>30</v>
      </c>
      <c r="C20" s="401">
        <f t="shared" si="6"/>
        <v>21</v>
      </c>
      <c r="D20" s="401">
        <f t="shared" si="6"/>
        <v>9</v>
      </c>
      <c r="E20" s="401">
        <f t="shared" si="7"/>
        <v>0</v>
      </c>
      <c r="F20" s="401">
        <v>0</v>
      </c>
      <c r="G20" s="401">
        <v>0</v>
      </c>
      <c r="H20" s="401">
        <f t="shared" si="8"/>
        <v>1</v>
      </c>
      <c r="I20" s="401">
        <v>1</v>
      </c>
      <c r="J20" s="401">
        <v>0</v>
      </c>
      <c r="K20" s="401">
        <f t="shared" si="9"/>
        <v>0</v>
      </c>
      <c r="L20" s="401">
        <v>0</v>
      </c>
      <c r="M20" s="401">
        <v>0</v>
      </c>
      <c r="N20" s="401">
        <f t="shared" si="10"/>
        <v>3</v>
      </c>
      <c r="O20" s="401">
        <v>0</v>
      </c>
      <c r="P20" s="401">
        <v>3</v>
      </c>
      <c r="Q20" s="401">
        <f t="shared" si="1"/>
        <v>0</v>
      </c>
      <c r="R20" s="401">
        <v>0</v>
      </c>
      <c r="S20" s="401">
        <v>0</v>
      </c>
      <c r="T20" s="401">
        <f t="shared" si="2"/>
        <v>12</v>
      </c>
      <c r="U20" s="401">
        <v>6</v>
      </c>
      <c r="V20" s="401">
        <v>6</v>
      </c>
      <c r="W20" s="401">
        <f t="shared" si="3"/>
        <v>0</v>
      </c>
      <c r="X20" s="401">
        <v>0</v>
      </c>
      <c r="Y20" s="401">
        <v>0</v>
      </c>
      <c r="Z20" s="401">
        <f t="shared" si="4"/>
        <v>3</v>
      </c>
      <c r="AA20" s="401">
        <v>3</v>
      </c>
      <c r="AB20" s="401">
        <v>0</v>
      </c>
      <c r="AC20" s="401">
        <f t="shared" si="5"/>
        <v>11</v>
      </c>
      <c r="AD20" s="401">
        <v>11</v>
      </c>
      <c r="AE20" s="402">
        <v>0</v>
      </c>
    </row>
    <row r="21" spans="1:31">
      <c r="A21" s="399" t="s">
        <v>90</v>
      </c>
      <c r="B21" s="400">
        <f t="shared" si="6"/>
        <v>12</v>
      </c>
      <c r="C21" s="401">
        <f t="shared" si="6"/>
        <v>4</v>
      </c>
      <c r="D21" s="401">
        <f t="shared" si="6"/>
        <v>8</v>
      </c>
      <c r="E21" s="401">
        <f t="shared" si="7"/>
        <v>0</v>
      </c>
      <c r="F21" s="401">
        <v>0</v>
      </c>
      <c r="G21" s="401">
        <v>0</v>
      </c>
      <c r="H21" s="401">
        <f t="shared" si="8"/>
        <v>0</v>
      </c>
      <c r="I21" s="401">
        <v>0</v>
      </c>
      <c r="J21" s="401">
        <v>0</v>
      </c>
      <c r="K21" s="401">
        <f t="shared" si="9"/>
        <v>0</v>
      </c>
      <c r="L21" s="401">
        <v>0</v>
      </c>
      <c r="M21" s="401">
        <v>0</v>
      </c>
      <c r="N21" s="401">
        <f t="shared" si="10"/>
        <v>0</v>
      </c>
      <c r="O21" s="401">
        <v>0</v>
      </c>
      <c r="P21" s="401">
        <v>0</v>
      </c>
      <c r="Q21" s="401">
        <f t="shared" si="1"/>
        <v>2</v>
      </c>
      <c r="R21" s="401">
        <v>0</v>
      </c>
      <c r="S21" s="401">
        <v>2</v>
      </c>
      <c r="T21" s="401">
        <f t="shared" si="2"/>
        <v>8</v>
      </c>
      <c r="U21" s="401">
        <v>3</v>
      </c>
      <c r="V21" s="401">
        <v>5</v>
      </c>
      <c r="W21" s="401">
        <f t="shared" si="3"/>
        <v>1</v>
      </c>
      <c r="X21" s="401">
        <v>0</v>
      </c>
      <c r="Y21" s="401">
        <v>1</v>
      </c>
      <c r="Z21" s="401">
        <f t="shared" si="4"/>
        <v>1</v>
      </c>
      <c r="AA21" s="401">
        <v>1</v>
      </c>
      <c r="AB21" s="401">
        <v>0</v>
      </c>
      <c r="AC21" s="401">
        <f t="shared" si="5"/>
        <v>0</v>
      </c>
      <c r="AD21" s="401">
        <v>0</v>
      </c>
      <c r="AE21" s="402">
        <v>0</v>
      </c>
    </row>
    <row r="22" spans="1:31">
      <c r="A22" s="399" t="s">
        <v>91</v>
      </c>
      <c r="B22" s="400">
        <f t="shared" si="6"/>
        <v>27</v>
      </c>
      <c r="C22" s="401">
        <f t="shared" si="6"/>
        <v>17</v>
      </c>
      <c r="D22" s="401">
        <f t="shared" si="6"/>
        <v>10</v>
      </c>
      <c r="E22" s="401">
        <f t="shared" si="7"/>
        <v>0</v>
      </c>
      <c r="F22" s="401">
        <v>0</v>
      </c>
      <c r="G22" s="401">
        <v>0</v>
      </c>
      <c r="H22" s="401">
        <f t="shared" si="8"/>
        <v>0</v>
      </c>
      <c r="I22" s="401">
        <v>0</v>
      </c>
      <c r="J22" s="401">
        <v>0</v>
      </c>
      <c r="K22" s="401">
        <f t="shared" si="9"/>
        <v>0</v>
      </c>
      <c r="L22" s="401">
        <v>0</v>
      </c>
      <c r="M22" s="401">
        <v>0</v>
      </c>
      <c r="N22" s="401">
        <f t="shared" si="10"/>
        <v>1</v>
      </c>
      <c r="O22" s="401">
        <v>0</v>
      </c>
      <c r="P22" s="401">
        <v>1</v>
      </c>
      <c r="Q22" s="401">
        <f t="shared" si="1"/>
        <v>1</v>
      </c>
      <c r="R22" s="401">
        <v>0</v>
      </c>
      <c r="S22" s="401">
        <v>1</v>
      </c>
      <c r="T22" s="401">
        <f t="shared" si="2"/>
        <v>10</v>
      </c>
      <c r="U22" s="401">
        <v>6</v>
      </c>
      <c r="V22" s="401">
        <v>4</v>
      </c>
      <c r="W22" s="401">
        <f t="shared" si="3"/>
        <v>1</v>
      </c>
      <c r="X22" s="401">
        <v>0</v>
      </c>
      <c r="Y22" s="401">
        <v>1</v>
      </c>
      <c r="Z22" s="401">
        <f t="shared" si="4"/>
        <v>7</v>
      </c>
      <c r="AA22" s="401">
        <v>7</v>
      </c>
      <c r="AB22" s="401">
        <v>0</v>
      </c>
      <c r="AC22" s="401">
        <f t="shared" si="5"/>
        <v>7</v>
      </c>
      <c r="AD22" s="401">
        <v>4</v>
      </c>
      <c r="AE22" s="402">
        <v>3</v>
      </c>
    </row>
    <row r="23" spans="1:31">
      <c r="A23" s="399" t="s">
        <v>92</v>
      </c>
      <c r="B23" s="400">
        <f t="shared" si="6"/>
        <v>51</v>
      </c>
      <c r="C23" s="401">
        <f t="shared" si="6"/>
        <v>30</v>
      </c>
      <c r="D23" s="401">
        <f t="shared" si="6"/>
        <v>21</v>
      </c>
      <c r="E23" s="401">
        <f t="shared" si="7"/>
        <v>0</v>
      </c>
      <c r="F23" s="401">
        <v>0</v>
      </c>
      <c r="G23" s="401">
        <v>0</v>
      </c>
      <c r="H23" s="401">
        <f t="shared" si="8"/>
        <v>1</v>
      </c>
      <c r="I23" s="401">
        <v>0</v>
      </c>
      <c r="J23" s="401">
        <v>1</v>
      </c>
      <c r="K23" s="401">
        <f t="shared" si="9"/>
        <v>0</v>
      </c>
      <c r="L23" s="401">
        <v>0</v>
      </c>
      <c r="M23" s="401">
        <v>0</v>
      </c>
      <c r="N23" s="401">
        <f t="shared" si="10"/>
        <v>2</v>
      </c>
      <c r="O23" s="401">
        <v>1</v>
      </c>
      <c r="P23" s="401">
        <v>1</v>
      </c>
      <c r="Q23" s="401">
        <f t="shared" si="1"/>
        <v>4</v>
      </c>
      <c r="R23" s="401">
        <v>0</v>
      </c>
      <c r="S23" s="401">
        <v>4</v>
      </c>
      <c r="T23" s="401">
        <f t="shared" si="2"/>
        <v>19</v>
      </c>
      <c r="U23" s="401">
        <v>9</v>
      </c>
      <c r="V23" s="401">
        <v>10</v>
      </c>
      <c r="W23" s="401">
        <f t="shared" si="3"/>
        <v>1</v>
      </c>
      <c r="X23" s="401">
        <v>1</v>
      </c>
      <c r="Y23" s="401">
        <v>0</v>
      </c>
      <c r="Z23" s="401">
        <f t="shared" si="4"/>
        <v>9</v>
      </c>
      <c r="AA23" s="401">
        <v>9</v>
      </c>
      <c r="AB23" s="401">
        <v>0</v>
      </c>
      <c r="AC23" s="401">
        <f t="shared" si="5"/>
        <v>15</v>
      </c>
      <c r="AD23" s="401">
        <v>10</v>
      </c>
      <c r="AE23" s="402">
        <v>5</v>
      </c>
    </row>
    <row r="24" spans="1:31">
      <c r="A24" s="399" t="s">
        <v>93</v>
      </c>
      <c r="B24" s="400">
        <f t="shared" si="6"/>
        <v>10</v>
      </c>
      <c r="C24" s="401">
        <f t="shared" si="6"/>
        <v>8</v>
      </c>
      <c r="D24" s="401">
        <f t="shared" si="6"/>
        <v>2</v>
      </c>
      <c r="E24" s="401">
        <f t="shared" si="7"/>
        <v>0</v>
      </c>
      <c r="F24" s="401">
        <v>0</v>
      </c>
      <c r="G24" s="401">
        <v>0</v>
      </c>
      <c r="H24" s="401">
        <f t="shared" si="8"/>
        <v>0</v>
      </c>
      <c r="I24" s="401">
        <v>0</v>
      </c>
      <c r="J24" s="401">
        <v>0</v>
      </c>
      <c r="K24" s="401">
        <f t="shared" si="9"/>
        <v>0</v>
      </c>
      <c r="L24" s="401">
        <v>0</v>
      </c>
      <c r="M24" s="401">
        <v>0</v>
      </c>
      <c r="N24" s="401">
        <f t="shared" si="10"/>
        <v>0</v>
      </c>
      <c r="O24" s="401">
        <v>0</v>
      </c>
      <c r="P24" s="401">
        <v>0</v>
      </c>
      <c r="Q24" s="401">
        <f t="shared" si="1"/>
        <v>0</v>
      </c>
      <c r="R24" s="401">
        <v>0</v>
      </c>
      <c r="S24" s="401">
        <v>0</v>
      </c>
      <c r="T24" s="401">
        <f t="shared" si="2"/>
        <v>2</v>
      </c>
      <c r="U24" s="401">
        <v>1</v>
      </c>
      <c r="V24" s="401">
        <v>1</v>
      </c>
      <c r="W24" s="401">
        <f t="shared" si="3"/>
        <v>0</v>
      </c>
      <c r="X24" s="401"/>
      <c r="Y24" s="401">
        <v>0</v>
      </c>
      <c r="Z24" s="401">
        <f t="shared" si="4"/>
        <v>2</v>
      </c>
      <c r="AA24" s="401">
        <v>2</v>
      </c>
      <c r="AB24" s="401">
        <v>0</v>
      </c>
      <c r="AC24" s="401">
        <f t="shared" si="5"/>
        <v>6</v>
      </c>
      <c r="AD24" s="401">
        <v>5</v>
      </c>
      <c r="AE24" s="402">
        <v>1</v>
      </c>
    </row>
    <row r="25" spans="1:31">
      <c r="A25" s="380" t="s">
        <v>94</v>
      </c>
      <c r="B25" s="403">
        <f t="shared" si="6"/>
        <v>44</v>
      </c>
      <c r="C25" s="404">
        <f t="shared" si="6"/>
        <v>30</v>
      </c>
      <c r="D25" s="404">
        <f t="shared" si="6"/>
        <v>14</v>
      </c>
      <c r="E25" s="404">
        <f t="shared" si="7"/>
        <v>0</v>
      </c>
      <c r="F25" s="404">
        <v>0</v>
      </c>
      <c r="G25" s="404">
        <v>0</v>
      </c>
      <c r="H25" s="404">
        <f t="shared" si="8"/>
        <v>0</v>
      </c>
      <c r="I25" s="404">
        <v>0</v>
      </c>
      <c r="J25" s="404">
        <v>0</v>
      </c>
      <c r="K25" s="404">
        <f t="shared" si="9"/>
        <v>0</v>
      </c>
      <c r="L25" s="404">
        <v>0</v>
      </c>
      <c r="M25" s="404">
        <v>0</v>
      </c>
      <c r="N25" s="404">
        <f t="shared" si="10"/>
        <v>1</v>
      </c>
      <c r="O25" s="404">
        <v>1</v>
      </c>
      <c r="P25" s="404">
        <v>0</v>
      </c>
      <c r="Q25" s="404">
        <f t="shared" si="1"/>
        <v>0</v>
      </c>
      <c r="R25" s="404">
        <v>0</v>
      </c>
      <c r="S25" s="404">
        <v>0</v>
      </c>
      <c r="T25" s="404">
        <f t="shared" si="2"/>
        <v>9</v>
      </c>
      <c r="U25" s="404">
        <v>3</v>
      </c>
      <c r="V25" s="404">
        <v>6</v>
      </c>
      <c r="W25" s="404">
        <f t="shared" si="3"/>
        <v>6</v>
      </c>
      <c r="X25" s="404">
        <v>2</v>
      </c>
      <c r="Y25" s="404">
        <v>4</v>
      </c>
      <c r="Z25" s="404">
        <f t="shared" si="4"/>
        <v>10</v>
      </c>
      <c r="AA25" s="404">
        <v>10</v>
      </c>
      <c r="AB25" s="404">
        <v>0</v>
      </c>
      <c r="AC25" s="404">
        <f t="shared" si="5"/>
        <v>18</v>
      </c>
      <c r="AD25" s="404">
        <v>14</v>
      </c>
      <c r="AE25" s="405">
        <v>4</v>
      </c>
    </row>
    <row r="26" spans="1:31" ht="16.5" customHeight="1">
      <c r="A26" s="631" t="s">
        <v>597</v>
      </c>
      <c r="B26" s="631"/>
      <c r="C26" s="631"/>
      <c r="D26" s="631"/>
      <c r="E26" s="631"/>
      <c r="F26" s="631"/>
      <c r="G26" s="406"/>
      <c r="H26" s="407"/>
      <c r="I26" s="407"/>
      <c r="J26" s="407"/>
      <c r="K26" s="407"/>
      <c r="L26" s="407"/>
      <c r="M26" s="407"/>
      <c r="N26" s="407"/>
      <c r="O26" s="407"/>
      <c r="P26" s="407"/>
      <c r="Q26" s="632" t="s">
        <v>598</v>
      </c>
      <c r="R26" s="632"/>
      <c r="S26" s="632"/>
      <c r="T26" s="632"/>
      <c r="U26" s="632"/>
      <c r="V26" s="632"/>
      <c r="W26" s="632"/>
      <c r="X26" s="632"/>
      <c r="Y26" s="632"/>
      <c r="Z26" s="632"/>
      <c r="AA26" s="632"/>
      <c r="AB26" s="632"/>
      <c r="AC26" s="632"/>
      <c r="AD26" s="632"/>
      <c r="AE26" s="632"/>
    </row>
    <row r="27" spans="1:31" ht="16.5" customHeight="1">
      <c r="A27" s="631" t="s">
        <v>599</v>
      </c>
      <c r="B27" s="631"/>
      <c r="C27" s="631"/>
      <c r="D27" s="631"/>
      <c r="E27" s="631"/>
      <c r="F27" s="631"/>
      <c r="G27" s="406"/>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row>
    <row r="30" spans="1:31">
      <c r="B30" s="393"/>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row>
    <row r="31" spans="1:31">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row>
  </sheetData>
  <mergeCells count="18">
    <mergeCell ref="A27:F27"/>
    <mergeCell ref="Q4:S4"/>
    <mergeCell ref="T4:V4"/>
    <mergeCell ref="W4:Y4"/>
    <mergeCell ref="Z4:AB4"/>
    <mergeCell ref="AC4:AE4"/>
    <mergeCell ref="A26:F26"/>
    <mergeCell ref="Q26:AE26"/>
    <mergeCell ref="A2:I2"/>
    <mergeCell ref="A3:C3"/>
    <mergeCell ref="S3:U3"/>
    <mergeCell ref="V3:AE3"/>
    <mergeCell ref="A4:A5"/>
    <mergeCell ref="B4:D4"/>
    <mergeCell ref="E4:G4"/>
    <mergeCell ref="H4:J4"/>
    <mergeCell ref="K4:M4"/>
    <mergeCell ref="N4:P4"/>
  </mergeCells>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0"/>
  <sheetViews>
    <sheetView workbookViewId="0">
      <selection activeCell="N33" sqref="N33"/>
    </sheetView>
  </sheetViews>
  <sheetFormatPr defaultRowHeight="16.5"/>
  <cols>
    <col min="1" max="1" width="9" style="354"/>
    <col min="2" max="5" width="17.75" style="354" customWidth="1"/>
    <col min="6" max="16384" width="9" style="354"/>
  </cols>
  <sheetData>
    <row r="1" spans="1:8" s="351" customFormat="1" ht="16.5" customHeight="1"/>
    <row r="2" spans="1:8" s="351" customFormat="1">
      <c r="A2" s="633" t="s">
        <v>560</v>
      </c>
      <c r="B2" s="633"/>
      <c r="C2" s="633"/>
      <c r="D2" s="633"/>
      <c r="E2" s="352"/>
    </row>
    <row r="3" spans="1:8" s="351" customFormat="1" ht="16.5" customHeight="1">
      <c r="A3" s="643" t="s">
        <v>561</v>
      </c>
      <c r="B3" s="643"/>
      <c r="C3" s="643"/>
      <c r="D3" s="352"/>
      <c r="E3" s="353" t="s">
        <v>562</v>
      </c>
    </row>
    <row r="4" spans="1:8">
      <c r="A4" s="637" t="s">
        <v>563</v>
      </c>
      <c r="B4" s="639" t="s">
        <v>564</v>
      </c>
      <c r="C4" s="639" t="s">
        <v>565</v>
      </c>
      <c r="D4" s="639" t="s">
        <v>566</v>
      </c>
      <c r="E4" s="639" t="s">
        <v>567</v>
      </c>
    </row>
    <row r="5" spans="1:8">
      <c r="A5" s="644"/>
      <c r="B5" s="640"/>
      <c r="C5" s="640"/>
      <c r="D5" s="640"/>
      <c r="E5" s="640"/>
    </row>
    <row r="6" spans="1:8">
      <c r="A6" s="638"/>
      <c r="B6" s="641"/>
      <c r="C6" s="641"/>
      <c r="D6" s="641"/>
      <c r="E6" s="641"/>
    </row>
    <row r="7" spans="1:8">
      <c r="A7" s="355">
        <v>2017</v>
      </c>
      <c r="B7" s="356">
        <v>22046</v>
      </c>
      <c r="C7" s="357">
        <v>7302</v>
      </c>
      <c r="D7" s="357">
        <v>14744</v>
      </c>
      <c r="E7" s="358">
        <v>33.121654721945028</v>
      </c>
      <c r="G7" s="359"/>
      <c r="H7" s="359"/>
    </row>
    <row r="8" spans="1:8">
      <c r="A8" s="360">
        <v>2018</v>
      </c>
      <c r="B8" s="361">
        <v>21883</v>
      </c>
      <c r="C8" s="361">
        <v>7562</v>
      </c>
      <c r="D8" s="361">
        <v>14321</v>
      </c>
      <c r="E8" s="362">
        <v>35</v>
      </c>
      <c r="G8" s="359"/>
      <c r="H8" s="359"/>
    </row>
    <row r="9" spans="1:8">
      <c r="A9" s="360">
        <v>2019</v>
      </c>
      <c r="B9" s="361">
        <v>21736</v>
      </c>
      <c r="C9" s="361">
        <v>7896</v>
      </c>
      <c r="D9" s="361">
        <v>13840</v>
      </c>
      <c r="E9" s="362">
        <v>36.326831063673168</v>
      </c>
      <c r="G9" s="359"/>
      <c r="H9" s="359"/>
    </row>
    <row r="10" spans="1:8">
      <c r="A10" s="360">
        <v>2020</v>
      </c>
      <c r="B10" s="361">
        <v>21827</v>
      </c>
      <c r="C10" s="361">
        <v>7602</v>
      </c>
      <c r="D10" s="361">
        <v>14225</v>
      </c>
      <c r="E10" s="362">
        <v>34.828423512163837</v>
      </c>
      <c r="G10" s="359"/>
      <c r="H10" s="359"/>
    </row>
    <row r="11" spans="1:8">
      <c r="A11" s="360">
        <v>2021</v>
      </c>
      <c r="B11" s="361">
        <v>21843</v>
      </c>
      <c r="C11" s="361">
        <v>8277</v>
      </c>
      <c r="D11" s="361">
        <v>13566</v>
      </c>
      <c r="E11" s="362">
        <v>38</v>
      </c>
      <c r="G11" s="359"/>
      <c r="H11" s="359"/>
    </row>
    <row r="12" spans="1:8">
      <c r="A12" s="363">
        <v>2022</v>
      </c>
      <c r="B12" s="364">
        <f>SUM(B13:B26)</f>
        <v>20292</v>
      </c>
      <c r="C12" s="364">
        <f t="shared" ref="C12:D12" si="0">SUM(C13:C26)</f>
        <v>7173</v>
      </c>
      <c r="D12" s="364">
        <f t="shared" si="0"/>
        <v>13119</v>
      </c>
      <c r="E12" s="365">
        <f>C12/B12*100</f>
        <v>35.348905972797162</v>
      </c>
      <c r="G12" s="359"/>
      <c r="H12" s="359"/>
    </row>
    <row r="13" spans="1:8" s="370" customFormat="1">
      <c r="A13" s="366" t="s">
        <v>568</v>
      </c>
      <c r="B13" s="367">
        <v>2619</v>
      </c>
      <c r="C13" s="368">
        <v>942</v>
      </c>
      <c r="D13" s="368">
        <v>1677</v>
      </c>
      <c r="E13" s="369">
        <f t="shared" ref="E13:E14" si="1">C13/B13*100</f>
        <v>35.967926689576174</v>
      </c>
      <c r="G13" s="371"/>
    </row>
    <row r="14" spans="1:8" s="370" customFormat="1">
      <c r="A14" s="366" t="s">
        <v>5</v>
      </c>
      <c r="B14" s="367">
        <v>3057</v>
      </c>
      <c r="C14" s="21">
        <v>1050</v>
      </c>
      <c r="D14" s="21">
        <v>2007</v>
      </c>
      <c r="E14" s="22">
        <f t="shared" si="1"/>
        <v>34.347399411187439</v>
      </c>
      <c r="G14" s="371"/>
    </row>
    <row r="15" spans="1:8" s="370" customFormat="1">
      <c r="A15" s="366" t="s">
        <v>569</v>
      </c>
      <c r="B15" s="367">
        <v>1070</v>
      </c>
      <c r="C15" s="372">
        <v>341</v>
      </c>
      <c r="D15" s="372">
        <v>729</v>
      </c>
      <c r="E15" s="22">
        <f>C15/B15*100</f>
        <v>31.86915887850467</v>
      </c>
      <c r="G15" s="371"/>
    </row>
    <row r="16" spans="1:8" s="370" customFormat="1">
      <c r="A16" s="366" t="s">
        <v>84</v>
      </c>
      <c r="B16" s="367">
        <v>1775</v>
      </c>
      <c r="C16" s="367">
        <v>611</v>
      </c>
      <c r="D16" s="367">
        <v>1164</v>
      </c>
      <c r="E16" s="22">
        <f t="shared" ref="E16:E19" si="2">C16/B16*100</f>
        <v>34.422535211267608</v>
      </c>
      <c r="G16" s="371"/>
    </row>
    <row r="17" spans="1:7" s="374" customFormat="1">
      <c r="A17" s="366" t="s">
        <v>85</v>
      </c>
      <c r="B17" s="367">
        <f t="shared" ref="B17:B21" si="3">SUM(C17:D17)</f>
        <v>1287</v>
      </c>
      <c r="C17" s="373">
        <v>412</v>
      </c>
      <c r="D17" s="373">
        <v>875</v>
      </c>
      <c r="E17" s="22">
        <f t="shared" si="2"/>
        <v>32.012432012432015</v>
      </c>
      <c r="G17" s="371"/>
    </row>
    <row r="18" spans="1:7" s="370" customFormat="1">
      <c r="A18" s="366" t="s">
        <v>86</v>
      </c>
      <c r="B18" s="367">
        <v>1937</v>
      </c>
      <c r="C18" s="372">
        <v>639</v>
      </c>
      <c r="D18" s="372">
        <v>1298</v>
      </c>
      <c r="E18" s="22">
        <f t="shared" si="2"/>
        <v>32.9891584925142</v>
      </c>
      <c r="G18" s="371"/>
    </row>
    <row r="19" spans="1:7" s="370" customFormat="1">
      <c r="A19" s="366" t="s">
        <v>87</v>
      </c>
      <c r="B19" s="367">
        <v>1567</v>
      </c>
      <c r="C19" s="368">
        <v>525</v>
      </c>
      <c r="D19" s="368">
        <v>1042</v>
      </c>
      <c r="E19" s="22">
        <f t="shared" si="2"/>
        <v>33.503509891512444</v>
      </c>
      <c r="F19" s="371"/>
      <c r="G19" s="371"/>
    </row>
    <row r="20" spans="1:7" s="370" customFormat="1">
      <c r="A20" s="366" t="s">
        <v>88</v>
      </c>
      <c r="B20" s="367">
        <f t="shared" si="3"/>
        <v>2247</v>
      </c>
      <c r="C20" s="372">
        <v>677</v>
      </c>
      <c r="D20" s="372">
        <v>1570</v>
      </c>
      <c r="E20" s="22">
        <f>C20/B20*100</f>
        <v>30.129060970182465</v>
      </c>
      <c r="G20" s="371"/>
    </row>
    <row r="21" spans="1:7" s="376" customFormat="1">
      <c r="A21" s="366" t="s">
        <v>89</v>
      </c>
      <c r="B21" s="367">
        <f t="shared" si="3"/>
        <v>600</v>
      </c>
      <c r="C21" s="375">
        <v>335</v>
      </c>
      <c r="D21" s="375">
        <v>265</v>
      </c>
      <c r="E21" s="22">
        <f t="shared" ref="E21:E24" si="4">C21/B21*100</f>
        <v>55.833333333333336</v>
      </c>
      <c r="G21" s="371"/>
    </row>
    <row r="22" spans="1:7" s="370" customFormat="1">
      <c r="A22" s="366" t="s">
        <v>90</v>
      </c>
      <c r="B22" s="367">
        <v>811</v>
      </c>
      <c r="C22" s="372">
        <v>227</v>
      </c>
      <c r="D22" s="372">
        <v>584</v>
      </c>
      <c r="E22" s="22">
        <f t="shared" si="4"/>
        <v>27.990135635018497</v>
      </c>
      <c r="G22" s="371"/>
    </row>
    <row r="23" spans="1:7" customFormat="1">
      <c r="A23" s="377" t="s">
        <v>91</v>
      </c>
      <c r="B23" s="367">
        <f>SUM(C23:D23)</f>
        <v>579</v>
      </c>
      <c r="C23" s="368">
        <v>253</v>
      </c>
      <c r="D23" s="368">
        <v>326</v>
      </c>
      <c r="E23" s="378">
        <f t="shared" si="4"/>
        <v>43.696027633851472</v>
      </c>
      <c r="F23" s="379"/>
      <c r="G23" s="371"/>
    </row>
    <row r="24" spans="1:7" s="370" customFormat="1">
      <c r="A24" s="366" t="s">
        <v>92</v>
      </c>
      <c r="B24" s="367">
        <v>1060</v>
      </c>
      <c r="C24" s="21">
        <v>549</v>
      </c>
      <c r="D24" s="21">
        <v>511</v>
      </c>
      <c r="E24" s="22">
        <f t="shared" si="4"/>
        <v>51.792452830188687</v>
      </c>
      <c r="G24" s="371"/>
    </row>
    <row r="25" spans="1:7" s="370" customFormat="1">
      <c r="A25" s="366" t="s">
        <v>93</v>
      </c>
      <c r="B25" s="367">
        <v>596</v>
      </c>
      <c r="C25" s="373">
        <v>245</v>
      </c>
      <c r="D25" s="373">
        <v>351</v>
      </c>
      <c r="E25" s="22">
        <f>C25/B25*100</f>
        <v>41.107382550335572</v>
      </c>
      <c r="G25" s="371"/>
    </row>
    <row r="26" spans="1:7" s="370" customFormat="1">
      <c r="A26" s="380" t="s">
        <v>94</v>
      </c>
      <c r="B26" s="32">
        <v>1087</v>
      </c>
      <c r="C26" s="381">
        <v>367</v>
      </c>
      <c r="D26" s="381">
        <v>720</v>
      </c>
      <c r="E26" s="34">
        <f>C26/B26*100</f>
        <v>33.762649494020245</v>
      </c>
      <c r="G26" s="371"/>
    </row>
    <row r="27" spans="1:7" s="351" customFormat="1">
      <c r="A27" s="642" t="s">
        <v>570</v>
      </c>
      <c r="B27" s="642"/>
      <c r="E27" s="382" t="s">
        <v>571</v>
      </c>
    </row>
    <row r="28" spans="1:7" s="351" customFormat="1" ht="16.5" customHeight="1">
      <c r="A28" s="383" t="s">
        <v>572</v>
      </c>
      <c r="B28" s="384"/>
    </row>
    <row r="29" spans="1:7" s="351" customFormat="1" ht="16.5" customHeight="1">
      <c r="A29" s="383" t="s">
        <v>573</v>
      </c>
      <c r="B29" s="384"/>
    </row>
    <row r="30" spans="1:7" s="351" customFormat="1" ht="16.5" customHeight="1">
      <c r="A30" s="383" t="s">
        <v>574</v>
      </c>
    </row>
  </sheetData>
  <mergeCells count="8">
    <mergeCell ref="E4:E6"/>
    <mergeCell ref="A27:B27"/>
    <mergeCell ref="A2:D2"/>
    <mergeCell ref="A3:C3"/>
    <mergeCell ref="A4:A6"/>
    <mergeCell ref="B4:B6"/>
    <mergeCell ref="C4:C6"/>
    <mergeCell ref="D4:D6"/>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12</vt:i4>
      </vt:variant>
    </vt:vector>
  </HeadingPairs>
  <TitlesOfParts>
    <vt:vector size="12" baseType="lpstr">
      <vt:lpstr>1. 인구추이</vt:lpstr>
      <vt:lpstr>2. 읍면별 세대 및 인구</vt:lpstr>
      <vt:lpstr>3. 읍면리별 세대 및 인구</vt:lpstr>
      <vt:lpstr>4. 연령(5세 계급) 및 성별인구</vt:lpstr>
      <vt:lpstr>5. 인구통태</vt:lpstr>
      <vt:lpstr>6. 인구이동</vt:lpstr>
      <vt:lpstr>6-1. 읍면별 인구이동</vt:lpstr>
      <vt:lpstr>7. 주요국적별 외국인 등록현황</vt:lpstr>
      <vt:lpstr>8. 여성가구주 현황</vt:lpstr>
      <vt:lpstr>9. 외국인과의 혼인</vt:lpstr>
      <vt:lpstr>10. 다문화 가구 및 가구원</vt:lpstr>
      <vt:lpstr>11. 가구원수별 가구(일반가구)</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2023-11-14T06:18:17Z</dcterms:created>
  <dcterms:modified xsi:type="dcterms:W3CDTF">2024-03-12T08:47:38Z</dcterms:modified>
</cp:coreProperties>
</file>