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28800" windowHeight="12390"/>
  </bookViews>
  <sheets>
    <sheet name="1. 학교총개황" sheetId="1" r:id="rId1"/>
    <sheet name="2. 유치원" sheetId="2" r:id="rId2"/>
    <sheet name="3. 초등학교" sheetId="3" r:id="rId3"/>
    <sheet name="4. 중학교(국공립)" sheetId="4" r:id="rId4"/>
    <sheet name="5. 일반고등학교(국공립)" sheetId="5" r:id="rId5"/>
    <sheet name="6. 특성화고등학교(국공립)" sheetId="6" r:id="rId6"/>
    <sheet name="7. 적령아동 취학" sheetId="7" r:id="rId7"/>
    <sheet name="8. 사설학원" sheetId="8" r:id="rId8"/>
    <sheet name="9. 공공도서관" sheetId="9" r:id="rId9"/>
    <sheet name="10. 문화재" sheetId="10" r:id="rId10"/>
    <sheet name="11. 체육시설" sheetId="11" r:id="rId11"/>
    <sheet name="12. 청소년 수련시설" sheetId="12" r:id="rId12"/>
    <sheet name="13. 언론매체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0" l="1"/>
  <c r="C26" i="10"/>
  <c r="B26" i="10"/>
  <c r="J25" i="10"/>
  <c r="B25" i="10" s="1"/>
  <c r="C25" i="10"/>
  <c r="J24" i="10"/>
  <c r="C24" i="10"/>
  <c r="B24" i="10"/>
  <c r="J23" i="10"/>
  <c r="B23" i="10" s="1"/>
  <c r="C23" i="10"/>
  <c r="J22" i="10"/>
  <c r="C22" i="10"/>
  <c r="B22" i="10"/>
  <c r="J21" i="10"/>
  <c r="B21" i="10" s="1"/>
  <c r="C21" i="10"/>
  <c r="J20" i="10"/>
  <c r="C20" i="10"/>
  <c r="B20" i="10"/>
  <c r="J19" i="10"/>
  <c r="B19" i="10" s="1"/>
  <c r="C19" i="10"/>
  <c r="J18" i="10"/>
  <c r="C18" i="10"/>
  <c r="B18" i="10"/>
  <c r="J17" i="10"/>
  <c r="B17" i="10" s="1"/>
  <c r="C17" i="10"/>
  <c r="J16" i="10"/>
  <c r="C16" i="10"/>
  <c r="B16" i="10"/>
  <c r="J15" i="10"/>
  <c r="C15" i="10"/>
  <c r="B15" i="10" s="1"/>
  <c r="J14" i="10"/>
  <c r="C14" i="10"/>
  <c r="B14" i="10"/>
  <c r="J13" i="10"/>
  <c r="C13" i="10"/>
  <c r="B13" i="10" s="1"/>
  <c r="J12" i="6" l="1"/>
  <c r="G12" i="6"/>
  <c r="J16" i="5"/>
  <c r="G16" i="5"/>
  <c r="D16" i="5"/>
  <c r="J15" i="5"/>
  <c r="G15" i="5"/>
  <c r="D15" i="5"/>
  <c r="J14" i="5"/>
  <c r="G14" i="5"/>
  <c r="D14" i="5"/>
  <c r="J13" i="5"/>
  <c r="G13" i="5"/>
  <c r="D13" i="5"/>
  <c r="J12" i="5"/>
  <c r="G12" i="5"/>
  <c r="D12" i="5"/>
  <c r="K25" i="4"/>
  <c r="H25" i="4"/>
  <c r="E25" i="4"/>
  <c r="K24" i="4"/>
  <c r="E24" i="4"/>
  <c r="K23" i="4"/>
  <c r="H23" i="4"/>
  <c r="E23" i="4"/>
  <c r="K22" i="4"/>
  <c r="H22" i="4"/>
  <c r="E22" i="4"/>
  <c r="K21" i="4"/>
  <c r="H21" i="4"/>
  <c r="E21" i="4"/>
  <c r="K20" i="4"/>
  <c r="H20" i="4"/>
  <c r="E20" i="4"/>
  <c r="K19" i="4"/>
  <c r="H19" i="4"/>
  <c r="E19" i="4"/>
  <c r="K18" i="4"/>
  <c r="H18" i="4"/>
  <c r="E18" i="4"/>
  <c r="K17" i="4"/>
  <c r="H17" i="4"/>
  <c r="E17" i="4"/>
  <c r="K16" i="4"/>
  <c r="H16" i="4"/>
  <c r="E16" i="4"/>
  <c r="K15" i="4"/>
  <c r="H15" i="4"/>
  <c r="E15" i="4"/>
  <c r="K14" i="4"/>
  <c r="H14" i="4"/>
  <c r="E14" i="4"/>
  <c r="K13" i="4"/>
  <c r="H13" i="4"/>
  <c r="E13" i="4"/>
  <c r="K12" i="4"/>
  <c r="H12" i="4"/>
  <c r="E12" i="4"/>
  <c r="Q26" i="3"/>
  <c r="K26" i="3"/>
  <c r="H26" i="3"/>
  <c r="E26" i="3"/>
  <c r="Q25" i="3"/>
  <c r="K25" i="3"/>
  <c r="H25" i="3"/>
  <c r="E25" i="3"/>
  <c r="Q24" i="3"/>
  <c r="K24" i="3"/>
  <c r="H24" i="3"/>
  <c r="E24" i="3"/>
  <c r="Q23" i="3"/>
  <c r="K23" i="3"/>
  <c r="H23" i="3"/>
  <c r="E23" i="3"/>
  <c r="Q22" i="3"/>
  <c r="K22" i="3"/>
  <c r="H22" i="3"/>
  <c r="E22" i="3"/>
  <c r="Q21" i="3"/>
  <c r="K21" i="3"/>
  <c r="H21" i="3"/>
  <c r="E21" i="3"/>
  <c r="Q20" i="3"/>
  <c r="K20" i="3"/>
  <c r="H20" i="3"/>
  <c r="E20" i="3"/>
  <c r="Q19" i="3"/>
  <c r="K19" i="3"/>
  <c r="H19" i="3"/>
  <c r="E19" i="3"/>
  <c r="Q18" i="3"/>
  <c r="K18" i="3"/>
  <c r="H18" i="3"/>
  <c r="E18" i="3"/>
  <c r="Q17" i="3"/>
  <c r="K17" i="3"/>
  <c r="H17" i="3"/>
  <c r="E17" i="3"/>
  <c r="Q16" i="3"/>
  <c r="K16" i="3"/>
  <c r="H16" i="3"/>
  <c r="E16" i="3"/>
  <c r="Q15" i="3"/>
  <c r="K15" i="3"/>
  <c r="H15" i="3"/>
  <c r="E15" i="3"/>
  <c r="Q14" i="3"/>
  <c r="K14" i="3"/>
  <c r="H14" i="3"/>
  <c r="E14" i="3"/>
  <c r="Q13" i="3"/>
  <c r="K13" i="3"/>
  <c r="H13" i="3"/>
  <c r="E13" i="3"/>
  <c r="Q12" i="3"/>
  <c r="K12" i="3"/>
  <c r="H12" i="3"/>
  <c r="E12" i="3"/>
  <c r="P26" i="2"/>
  <c r="M26" i="2"/>
  <c r="J26" i="2"/>
  <c r="G26" i="2"/>
  <c r="P25" i="2"/>
  <c r="M25" i="2"/>
  <c r="J25" i="2"/>
  <c r="G25" i="2"/>
  <c r="P24" i="2"/>
  <c r="M24" i="2"/>
  <c r="J24" i="2"/>
  <c r="G24" i="2"/>
  <c r="P23" i="2"/>
  <c r="M23" i="2"/>
  <c r="J23" i="2"/>
  <c r="G23" i="2"/>
  <c r="P22" i="2"/>
  <c r="M22" i="2"/>
  <c r="J22" i="2"/>
  <c r="G22" i="2"/>
  <c r="P21" i="2"/>
  <c r="M21" i="2"/>
  <c r="J21" i="2"/>
  <c r="G21" i="2"/>
  <c r="P20" i="2"/>
  <c r="M20" i="2"/>
  <c r="J20" i="2"/>
  <c r="G20" i="2"/>
  <c r="P19" i="2"/>
  <c r="M19" i="2"/>
  <c r="J19" i="2"/>
  <c r="G19" i="2"/>
  <c r="P18" i="2"/>
  <c r="M18" i="2"/>
  <c r="J18" i="2"/>
  <c r="G18" i="2"/>
  <c r="P17" i="2"/>
  <c r="M17" i="2"/>
  <c r="J17" i="2"/>
  <c r="G17" i="2"/>
  <c r="P16" i="2"/>
  <c r="M16" i="2"/>
  <c r="J16" i="2"/>
  <c r="G16" i="2"/>
  <c r="P15" i="2"/>
  <c r="M15" i="2"/>
  <c r="J15" i="2"/>
  <c r="G15" i="2"/>
  <c r="P14" i="2"/>
  <c r="M14" i="2"/>
  <c r="J14" i="2"/>
  <c r="G14" i="2"/>
  <c r="P13" i="2"/>
  <c r="M13" i="2"/>
  <c r="J13" i="2"/>
  <c r="G13" i="2"/>
  <c r="P12" i="2"/>
  <c r="M12" i="2"/>
  <c r="J12" i="2"/>
  <c r="G12" i="2"/>
  <c r="M18" i="1"/>
  <c r="J18" i="1"/>
  <c r="I18" i="1"/>
  <c r="F18" i="1"/>
  <c r="M17" i="1"/>
  <c r="J17" i="1"/>
  <c r="I17" i="1"/>
  <c r="F17" i="1"/>
  <c r="M16" i="1"/>
  <c r="J16" i="1"/>
  <c r="I16" i="1" s="1"/>
  <c r="F16" i="1"/>
  <c r="M15" i="1"/>
  <c r="J15" i="1"/>
  <c r="I15" i="1"/>
  <c r="M14" i="1"/>
  <c r="I14" i="1" s="1"/>
  <c r="J14" i="1"/>
  <c r="G25" i="13" l="1"/>
  <c r="B25" i="13"/>
  <c r="G24" i="13"/>
  <c r="B24" i="13"/>
  <c r="G23" i="13"/>
  <c r="B23" i="13"/>
  <c r="G22" i="13"/>
  <c r="B22" i="13"/>
  <c r="G21" i="13"/>
  <c r="B21" i="13"/>
  <c r="G20" i="13"/>
  <c r="B20" i="13"/>
  <c r="G19" i="13"/>
  <c r="B19" i="13"/>
  <c r="G18" i="13"/>
  <c r="B18" i="13"/>
  <c r="G17" i="13"/>
  <c r="B17" i="13"/>
  <c r="G16" i="13"/>
  <c r="B16" i="13"/>
  <c r="G15" i="13"/>
  <c r="B15" i="13"/>
  <c r="G14" i="13"/>
  <c r="B14" i="13"/>
  <c r="G13" i="13"/>
  <c r="B13" i="13"/>
  <c r="B11" i="13" s="1"/>
  <c r="G12" i="13"/>
  <c r="B12" i="13"/>
  <c r="I11" i="13"/>
  <c r="H11" i="13"/>
  <c r="G11" i="13"/>
  <c r="F11" i="13"/>
  <c r="E11" i="13"/>
  <c r="D11" i="13"/>
  <c r="C11" i="13"/>
  <c r="C25" i="12" l="1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M11" i="12"/>
  <c r="L11" i="12"/>
  <c r="K11" i="12"/>
  <c r="J11" i="12"/>
  <c r="I11" i="12"/>
  <c r="H11" i="12"/>
  <c r="G11" i="12"/>
  <c r="F11" i="12"/>
  <c r="E11" i="12"/>
  <c r="D11" i="12"/>
  <c r="C11" i="12" l="1"/>
  <c r="B11" i="12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 s="1"/>
  <c r="B9" i="11"/>
  <c r="B8" i="11"/>
  <c r="B7" i="11"/>
  <c r="P12" i="10" l="1"/>
  <c r="O12" i="10"/>
  <c r="M12" i="10"/>
  <c r="L12" i="10"/>
  <c r="K12" i="10"/>
  <c r="I12" i="10"/>
  <c r="H12" i="10"/>
  <c r="G12" i="10"/>
  <c r="F12" i="10"/>
  <c r="E12" i="10"/>
  <c r="D12" i="10"/>
  <c r="C12" i="10"/>
  <c r="F25" i="7" l="1"/>
  <c r="B25" i="7"/>
  <c r="J25" i="7" s="1"/>
  <c r="F24" i="7"/>
  <c r="B24" i="7"/>
  <c r="F23" i="7"/>
  <c r="B23" i="7"/>
  <c r="F22" i="7"/>
  <c r="B22" i="7"/>
  <c r="J21" i="7"/>
  <c r="F21" i="7"/>
  <c r="B21" i="7"/>
  <c r="F20" i="7"/>
  <c r="B20" i="7"/>
  <c r="J19" i="7"/>
  <c r="F19" i="7"/>
  <c r="B19" i="7"/>
  <c r="F18" i="7"/>
  <c r="B18" i="7"/>
  <c r="F17" i="7"/>
  <c r="J17" i="7" s="1"/>
  <c r="B17" i="7"/>
  <c r="F16" i="7"/>
  <c r="B16" i="7"/>
  <c r="F15" i="7"/>
  <c r="B15" i="7"/>
  <c r="J15" i="7" s="1"/>
  <c r="F14" i="7"/>
  <c r="J14" i="7" s="1"/>
  <c r="B14" i="7"/>
  <c r="F13" i="7"/>
  <c r="B13" i="7"/>
  <c r="J13" i="7" s="1"/>
  <c r="F12" i="7"/>
  <c r="J12" i="7" s="1"/>
  <c r="B12" i="7"/>
  <c r="I11" i="7"/>
  <c r="H11" i="7"/>
  <c r="G11" i="7"/>
  <c r="F11" i="7"/>
  <c r="E11" i="7"/>
  <c r="D11" i="7"/>
  <c r="C11" i="7"/>
  <c r="J11" i="6"/>
  <c r="R11" i="6"/>
  <c r="Q11" i="6"/>
  <c r="P11" i="6"/>
  <c r="O11" i="6"/>
  <c r="N11" i="6"/>
  <c r="M11" i="6"/>
  <c r="L11" i="6"/>
  <c r="K11" i="6"/>
  <c r="I11" i="6"/>
  <c r="H11" i="6"/>
  <c r="G11" i="6"/>
  <c r="F11" i="6"/>
  <c r="E11" i="6"/>
  <c r="D11" i="6"/>
  <c r="C11" i="6"/>
  <c r="B11" i="6"/>
  <c r="D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C11" i="5"/>
  <c r="B11" i="5"/>
  <c r="K11" i="4"/>
  <c r="E11" i="4"/>
  <c r="S11" i="4"/>
  <c r="R11" i="4"/>
  <c r="Q11" i="4"/>
  <c r="P11" i="4"/>
  <c r="O11" i="4"/>
  <c r="N11" i="4"/>
  <c r="M11" i="4"/>
  <c r="L11" i="4"/>
  <c r="J11" i="4"/>
  <c r="I11" i="4"/>
  <c r="H11" i="4"/>
  <c r="G11" i="4"/>
  <c r="F11" i="4"/>
  <c r="D11" i="4"/>
  <c r="C11" i="4"/>
  <c r="B11" i="4"/>
  <c r="K11" i="3"/>
  <c r="E11" i="3"/>
  <c r="S11" i="3"/>
  <c r="R11" i="3"/>
  <c r="Q11" i="3"/>
  <c r="P11" i="3"/>
  <c r="O11" i="3"/>
  <c r="N11" i="3"/>
  <c r="M11" i="3"/>
  <c r="L11" i="3"/>
  <c r="J11" i="3"/>
  <c r="I11" i="3"/>
  <c r="H11" i="3"/>
  <c r="G11" i="3"/>
  <c r="F11" i="3"/>
  <c r="D11" i="3"/>
  <c r="C11" i="3"/>
  <c r="B11" i="3"/>
  <c r="M11" i="2"/>
  <c r="G11" i="2"/>
  <c r="J11" i="2"/>
  <c r="P11" i="2"/>
  <c r="D11" i="2"/>
  <c r="R11" i="2"/>
  <c r="Q11" i="2"/>
  <c r="O11" i="2"/>
  <c r="N11" i="2"/>
  <c r="L11" i="2"/>
  <c r="K11" i="2"/>
  <c r="I11" i="2"/>
  <c r="H11" i="2"/>
  <c r="F11" i="2"/>
  <c r="E11" i="2"/>
  <c r="C11" i="2"/>
  <c r="B11" i="2"/>
  <c r="P18" i="1"/>
  <c r="P17" i="1"/>
  <c r="P16" i="1"/>
  <c r="P15" i="1"/>
  <c r="I13" i="1"/>
  <c r="F13" i="1"/>
  <c r="O13" i="1"/>
  <c r="N13" i="1"/>
  <c r="M13" i="1"/>
  <c r="L13" i="1"/>
  <c r="K13" i="1"/>
  <c r="H13" i="1"/>
  <c r="G13" i="1"/>
  <c r="E13" i="1"/>
  <c r="D13" i="1"/>
  <c r="C13" i="1"/>
  <c r="B13" i="1"/>
  <c r="J23" i="7" l="1"/>
  <c r="B11" i="7"/>
  <c r="J11" i="7" s="1"/>
  <c r="J24" i="7"/>
  <c r="J22" i="7"/>
  <c r="J20" i="7"/>
  <c r="J18" i="7"/>
  <c r="J16" i="7"/>
  <c r="P14" i="1"/>
  <c r="J13" i="1"/>
  <c r="P13" i="1" s="1"/>
</calcChain>
</file>

<file path=xl/sharedStrings.xml><?xml version="1.0" encoding="utf-8"?>
<sst xmlns="http://schemas.openxmlformats.org/spreadsheetml/2006/main" count="475" uniqueCount="367">
  <si>
    <t>ⅩⅣ. 교육 및 문화  Education and Culture</t>
    <phoneticPr fontId="5" type="noConversion"/>
  </si>
  <si>
    <r>
      <t xml:space="preserve">1. 학교 총 개황  </t>
    </r>
    <r>
      <rPr>
        <b/>
        <sz val="12"/>
        <rFont val="굴림"/>
        <family val="3"/>
        <charset val="129"/>
      </rPr>
      <t>General Status of Schools</t>
    </r>
    <phoneticPr fontId="5" type="noConversion"/>
  </si>
  <si>
    <t>(단위 : 개, 명)</t>
    <phoneticPr fontId="9" type="noConversion"/>
  </si>
  <si>
    <t>Unit : number, person</t>
    <phoneticPr fontId="5" type="noConversion"/>
  </si>
  <si>
    <t>학교수
Schools</t>
    <phoneticPr fontId="5" type="noConversion"/>
  </si>
  <si>
    <t xml:space="preserve">학급(과)수
Classes/ departments </t>
    <phoneticPr fontId="5" type="noConversion"/>
  </si>
  <si>
    <t>교실수
Classrooms</t>
    <phoneticPr fontId="5" type="noConversion"/>
  </si>
  <si>
    <t>학 생 수   Students</t>
    <phoneticPr fontId="5" type="noConversion"/>
  </si>
  <si>
    <t>교 직 원 수   School staffs</t>
    <phoneticPr fontId="5" type="noConversion"/>
  </si>
  <si>
    <t>교원 1 인당
학생수       Number of students per teacher</t>
    <phoneticPr fontId="5" type="noConversion"/>
  </si>
  <si>
    <t>계
Total</t>
    <phoneticPr fontId="5" type="noConversion"/>
  </si>
  <si>
    <t>남
Male</t>
    <phoneticPr fontId="5" type="noConversion"/>
  </si>
  <si>
    <t>여
Female</t>
    <phoneticPr fontId="5" type="noConversion"/>
  </si>
  <si>
    <t>계
Total</t>
    <phoneticPr fontId="5" type="noConversion"/>
  </si>
  <si>
    <t>교 원  Teachers</t>
    <phoneticPr fontId="5" type="noConversion"/>
  </si>
  <si>
    <t>직원수  Clerical staffs</t>
    <phoneticPr fontId="5" type="noConversion"/>
  </si>
  <si>
    <t>본교</t>
    <phoneticPr fontId="9" type="noConversion"/>
  </si>
  <si>
    <t>분교</t>
    <phoneticPr fontId="9" type="noConversion"/>
  </si>
  <si>
    <t>남
Male</t>
    <phoneticPr fontId="5" type="noConversion"/>
  </si>
  <si>
    <t>여
Female</t>
    <phoneticPr fontId="5" type="noConversion"/>
  </si>
  <si>
    <t>계
Total</t>
    <phoneticPr fontId="5" type="noConversion"/>
  </si>
  <si>
    <t>남
Male</t>
    <phoneticPr fontId="5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</si>
  <si>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2" type="noConversion"/>
  </si>
  <si>
    <t>유치원
Kindergartens</t>
    <phoneticPr fontId="5" type="noConversion"/>
  </si>
  <si>
    <t>초등학교
elementary schools</t>
    <phoneticPr fontId="5" type="noConversion"/>
  </si>
  <si>
    <t xml:space="preserve"> </t>
    <phoneticPr fontId="5" type="noConversion"/>
  </si>
  <si>
    <t>중학교(국공립)
middle schools (national)</t>
    <phoneticPr fontId="5" type="noConversion"/>
  </si>
  <si>
    <t xml:space="preserve"> </t>
    <phoneticPr fontId="5" type="noConversion"/>
  </si>
  <si>
    <t>일반고등학교
(국공립)
general high schools (national)</t>
    <phoneticPr fontId="5" type="noConversion"/>
  </si>
  <si>
    <t>특성화 고등학교
(국공립)
special-purpose high schools (national)</t>
    <phoneticPr fontId="5" type="noConversion"/>
  </si>
  <si>
    <t>자료 : 신안교육지원청</t>
    <phoneticPr fontId="9" type="noConversion"/>
  </si>
  <si>
    <t>Source : Jeollanamdo Shinan office of Education</t>
    <phoneticPr fontId="9" type="noConversion"/>
  </si>
  <si>
    <t>2. 유치원  Kindergarten</t>
    <phoneticPr fontId="5" type="noConversion"/>
  </si>
  <si>
    <t>원  수
Kindergartens</t>
    <phoneticPr fontId="5" type="noConversion"/>
  </si>
  <si>
    <t>학급수
Classes</t>
    <phoneticPr fontId="5" type="noConversion"/>
  </si>
  <si>
    <t>원 아 수
Children</t>
    <phoneticPr fontId="5" type="noConversion"/>
  </si>
  <si>
    <t>교 원 수
Teachers</t>
    <phoneticPr fontId="5" type="noConversion"/>
  </si>
  <si>
    <t>직 원 수
Clerical Staffs</t>
    <phoneticPr fontId="5" type="noConversion"/>
  </si>
  <si>
    <t>졸업원아수
Children graduated</t>
    <phoneticPr fontId="5" type="noConversion"/>
  </si>
  <si>
    <t>교 실 수
Classrooms</t>
    <phoneticPr fontId="5" type="noConversion"/>
  </si>
  <si>
    <t>여
Female</t>
    <phoneticPr fontId="5" type="noConversion"/>
  </si>
  <si>
    <t>남
Male</t>
    <phoneticPr fontId="5" type="noConversion"/>
  </si>
  <si>
    <t>정규
Regular</t>
    <phoneticPr fontId="5" type="noConversion"/>
  </si>
  <si>
    <t>가·대용
Temporary</t>
    <phoneticPr fontId="5" type="noConversion"/>
  </si>
  <si>
    <t>지  도</t>
    <phoneticPr fontId="5" type="noConversion"/>
  </si>
  <si>
    <t>압  해</t>
    <phoneticPr fontId="5" type="noConversion"/>
  </si>
  <si>
    <t>증  도</t>
    <phoneticPr fontId="5" type="noConversion"/>
  </si>
  <si>
    <t>임  자</t>
    <phoneticPr fontId="5" type="noConversion"/>
  </si>
  <si>
    <t>자  은</t>
    <phoneticPr fontId="5" type="noConversion"/>
  </si>
  <si>
    <t>비  금</t>
    <phoneticPr fontId="5" type="noConversion"/>
  </si>
  <si>
    <t>도  초</t>
    <phoneticPr fontId="5" type="noConversion"/>
  </si>
  <si>
    <t>흑  산</t>
    <phoneticPr fontId="5" type="noConversion"/>
  </si>
  <si>
    <t>하  의</t>
    <phoneticPr fontId="5" type="noConversion"/>
  </si>
  <si>
    <t>신  의</t>
    <phoneticPr fontId="5" type="noConversion"/>
  </si>
  <si>
    <t>장  산</t>
    <phoneticPr fontId="5" type="noConversion"/>
  </si>
  <si>
    <t>안  좌</t>
    <phoneticPr fontId="5" type="noConversion"/>
  </si>
  <si>
    <t>팔  금</t>
    <phoneticPr fontId="5" type="noConversion"/>
  </si>
  <si>
    <t>자료 : 신안교육지원청</t>
    <phoneticPr fontId="1" type="noConversion"/>
  </si>
  <si>
    <t>Source : Jeollanamdo Shinan office of Education</t>
    <phoneticPr fontId="9" type="noConversion"/>
  </si>
  <si>
    <t>3. 초등학교  Elementary School</t>
    <phoneticPr fontId="5" type="noConversion"/>
  </si>
  <si>
    <t>(단위 : 개, 명, 천㎡)</t>
    <phoneticPr fontId="9" type="noConversion"/>
  </si>
  <si>
    <t xml:space="preserve">Unit : number, person, thousand ㎡ </t>
    <phoneticPr fontId="5" type="noConversion"/>
  </si>
  <si>
    <t>학 교 수
Schools</t>
    <phoneticPr fontId="5" type="noConversion"/>
  </si>
  <si>
    <t>학급수
Classes</t>
    <phoneticPr fontId="5" type="noConversion"/>
  </si>
  <si>
    <t>학 생 수
Students</t>
    <phoneticPr fontId="5" type="noConversion"/>
  </si>
  <si>
    <t>교 원 수
Teachers</t>
    <phoneticPr fontId="5" type="noConversion"/>
  </si>
  <si>
    <t>직 원 수
Clerical staffs</t>
    <phoneticPr fontId="5" type="noConversion"/>
  </si>
  <si>
    <t>졸업후상황
The situation after graduating</t>
    <phoneticPr fontId="9" type="noConversion"/>
  </si>
  <si>
    <t xml:space="preserve">입학자
Entrants </t>
    <phoneticPr fontId="9" type="noConversion"/>
  </si>
  <si>
    <t>교지면적
Area of school sites</t>
    <phoneticPr fontId="5" type="noConversion"/>
  </si>
  <si>
    <t>건물면적
Area of school buildings</t>
    <phoneticPr fontId="5" type="noConversion"/>
  </si>
  <si>
    <t>본교
School</t>
    <phoneticPr fontId="5" type="noConversion"/>
  </si>
  <si>
    <t>분교
Branch</t>
    <phoneticPr fontId="5" type="noConversion"/>
  </si>
  <si>
    <t>계
Total</t>
    <phoneticPr fontId="5" type="noConversion"/>
  </si>
  <si>
    <t>남
Male</t>
    <phoneticPr fontId="5" type="noConversion"/>
  </si>
  <si>
    <t>여
Female</t>
    <phoneticPr fontId="5" type="noConversion"/>
  </si>
  <si>
    <t>졸업자수
Graduates</t>
    <phoneticPr fontId="5" type="noConversion"/>
  </si>
  <si>
    <t>진학자
Advancement into higher schooling</t>
    <phoneticPr fontId="5" type="noConversion"/>
  </si>
  <si>
    <t>지  도</t>
    <phoneticPr fontId="5" type="noConversion"/>
  </si>
  <si>
    <t>압  해</t>
    <phoneticPr fontId="5" type="noConversion"/>
  </si>
  <si>
    <t>증  도</t>
    <phoneticPr fontId="5" type="noConversion"/>
  </si>
  <si>
    <t>임  자</t>
    <phoneticPr fontId="5" type="noConversion"/>
  </si>
  <si>
    <t>자  은</t>
    <phoneticPr fontId="5" type="noConversion"/>
  </si>
  <si>
    <t>비  금</t>
    <phoneticPr fontId="5" type="noConversion"/>
  </si>
  <si>
    <t>도  초</t>
    <phoneticPr fontId="5" type="noConversion"/>
  </si>
  <si>
    <t>하  의</t>
    <phoneticPr fontId="5" type="noConversion"/>
  </si>
  <si>
    <t>신  의</t>
    <phoneticPr fontId="5" type="noConversion"/>
  </si>
  <si>
    <t>장  산</t>
    <phoneticPr fontId="5" type="noConversion"/>
  </si>
  <si>
    <t>안  좌</t>
    <phoneticPr fontId="5" type="noConversion"/>
  </si>
  <si>
    <t>팔  금</t>
    <phoneticPr fontId="5" type="noConversion"/>
  </si>
  <si>
    <t>4. 중학교(국·공립)  Middle School(National · Public)</t>
    <phoneticPr fontId="5" type="noConversion"/>
  </si>
  <si>
    <t xml:space="preserve">Unit : number, person, thousand ㎡ </t>
    <phoneticPr fontId="5" type="noConversion"/>
  </si>
  <si>
    <t>학 교 수
Schools</t>
    <phoneticPr fontId="4" type="noConversion"/>
  </si>
  <si>
    <t>학 생 수
Students</t>
    <phoneticPr fontId="5" type="noConversion"/>
  </si>
  <si>
    <t>교 원 수
Teachers</t>
    <phoneticPr fontId="5" type="noConversion"/>
  </si>
  <si>
    <t>직 원 수
Clerical staffs</t>
    <phoneticPr fontId="5" type="noConversion"/>
  </si>
  <si>
    <t>졸업후상황
The situation after graduating</t>
    <phoneticPr fontId="9" type="noConversion"/>
  </si>
  <si>
    <t>입학상황
Admission of freshmen</t>
    <phoneticPr fontId="9" type="noConversion"/>
  </si>
  <si>
    <t>건물면적
Area of school buildings</t>
    <phoneticPr fontId="5" type="noConversion"/>
  </si>
  <si>
    <t>본교
School</t>
    <phoneticPr fontId="4" type="noConversion"/>
  </si>
  <si>
    <t>분교
Branch</t>
    <phoneticPr fontId="4" type="noConversion"/>
  </si>
  <si>
    <t>남
Male</t>
    <phoneticPr fontId="5" type="noConversion"/>
  </si>
  <si>
    <t>계
Total</t>
    <phoneticPr fontId="5" type="noConversion"/>
  </si>
  <si>
    <t>남
Male</t>
    <phoneticPr fontId="5" type="noConversion"/>
  </si>
  <si>
    <t>계
Total</t>
    <phoneticPr fontId="5" type="noConversion"/>
  </si>
  <si>
    <t>졸업자수
Graduates</t>
    <phoneticPr fontId="5" type="noConversion"/>
  </si>
  <si>
    <t xml:space="preserve">진학자
Advancement into higher schooling </t>
    <phoneticPr fontId="5" type="noConversion"/>
  </si>
  <si>
    <t>지  도</t>
    <phoneticPr fontId="5" type="noConversion"/>
  </si>
  <si>
    <t>임  자</t>
    <phoneticPr fontId="5" type="noConversion"/>
  </si>
  <si>
    <t>비  금</t>
    <phoneticPr fontId="5" type="noConversion"/>
  </si>
  <si>
    <t>도  초</t>
    <phoneticPr fontId="5" type="noConversion"/>
  </si>
  <si>
    <t>흑  산</t>
    <phoneticPr fontId="5" type="noConversion"/>
  </si>
  <si>
    <t>하  의</t>
    <phoneticPr fontId="5" type="noConversion"/>
  </si>
  <si>
    <t>신  의</t>
    <phoneticPr fontId="5" type="noConversion"/>
  </si>
  <si>
    <t>장  산</t>
    <phoneticPr fontId="5" type="noConversion"/>
  </si>
  <si>
    <t>팔  금</t>
    <phoneticPr fontId="5" type="noConversion"/>
  </si>
  <si>
    <t>암  태</t>
    <phoneticPr fontId="5" type="noConversion"/>
  </si>
  <si>
    <t>자료 : 신안교육지원청</t>
    <phoneticPr fontId="1" type="noConversion"/>
  </si>
  <si>
    <t>Source : Jeollanamdo Shinan office of Education</t>
    <phoneticPr fontId="9" type="noConversion"/>
  </si>
  <si>
    <t>5. 일반고등학교(국·공립)  General High School(National · Public)</t>
    <phoneticPr fontId="9" type="noConversion"/>
  </si>
  <si>
    <t>Unit : number, person, thousand ㎡</t>
    <phoneticPr fontId="5" type="noConversion"/>
  </si>
  <si>
    <t>학교수
Schools</t>
    <phoneticPr fontId="9" type="noConversion"/>
  </si>
  <si>
    <t>학급수
Classes</t>
    <phoneticPr fontId="9" type="noConversion"/>
  </si>
  <si>
    <t>학 생 수
Students</t>
    <phoneticPr fontId="9" type="noConversion"/>
  </si>
  <si>
    <t>교 원 수
Teachers</t>
    <phoneticPr fontId="9" type="noConversion"/>
  </si>
  <si>
    <t>직 원 수
Clerical staffs</t>
    <phoneticPr fontId="9" type="noConversion"/>
  </si>
  <si>
    <t>졸업후상황
The situation after graduating</t>
    <phoneticPr fontId="9" type="noConversion"/>
  </si>
  <si>
    <t>입학상황
Admission of freshmen</t>
    <phoneticPr fontId="9" type="noConversion"/>
  </si>
  <si>
    <t>교지면적
Area of school site</t>
    <phoneticPr fontId="9" type="noConversion"/>
  </si>
  <si>
    <t>건물면적
Area of school buildings</t>
    <phoneticPr fontId="9" type="noConversion"/>
  </si>
  <si>
    <t xml:space="preserve">교실수
Classrooms </t>
    <phoneticPr fontId="5" type="noConversion"/>
  </si>
  <si>
    <t>계
Total</t>
    <phoneticPr fontId="9" type="noConversion"/>
  </si>
  <si>
    <t>남
Male</t>
    <phoneticPr fontId="9" type="noConversion"/>
  </si>
  <si>
    <t>여
Female</t>
    <phoneticPr fontId="9" type="noConversion"/>
  </si>
  <si>
    <t>여
Female</t>
    <phoneticPr fontId="9" type="noConversion"/>
  </si>
  <si>
    <t>계
Total</t>
    <phoneticPr fontId="9" type="noConversion"/>
  </si>
  <si>
    <t>남
Male</t>
    <phoneticPr fontId="9" type="noConversion"/>
  </si>
  <si>
    <t>졸업자수
Graduates</t>
    <phoneticPr fontId="9" type="noConversion"/>
  </si>
  <si>
    <t>입학정원
Freshmen quota</t>
    <phoneticPr fontId="9" type="noConversion"/>
  </si>
  <si>
    <t>입학자
Entrants</t>
    <phoneticPr fontId="9" type="noConversion"/>
  </si>
  <si>
    <t>지도</t>
    <phoneticPr fontId="12" type="noConversion"/>
  </si>
  <si>
    <t>임자</t>
    <phoneticPr fontId="12" type="noConversion"/>
  </si>
  <si>
    <t>도초</t>
    <phoneticPr fontId="12" type="noConversion"/>
  </si>
  <si>
    <t>하의</t>
    <phoneticPr fontId="12" type="noConversion"/>
  </si>
  <si>
    <t>안좌</t>
    <phoneticPr fontId="12" type="noConversion"/>
  </si>
  <si>
    <t>6. 특성화고등학교(국·공립)  Specialized High School(National · Public)</t>
    <phoneticPr fontId="5" type="noConversion"/>
  </si>
  <si>
    <t>(단위 : 개, 명, 천㎡)</t>
    <phoneticPr fontId="9" type="noConversion"/>
  </si>
  <si>
    <t>Unit : number, person, thousand ㎡</t>
    <phoneticPr fontId="5" type="noConversion"/>
  </si>
  <si>
    <t>학교수
Schools</t>
    <phoneticPr fontId="5" type="noConversion"/>
  </si>
  <si>
    <t>학급수
Classes</t>
    <phoneticPr fontId="5" type="noConversion"/>
  </si>
  <si>
    <t>교 원 수
Teachers</t>
    <phoneticPr fontId="5" type="noConversion"/>
  </si>
  <si>
    <t>직원수
Clerical staffs</t>
    <phoneticPr fontId="5" type="noConversion"/>
  </si>
  <si>
    <t>졸업후상황
The situation after graduating</t>
    <phoneticPr fontId="9" type="noConversion"/>
  </si>
  <si>
    <t>입학상황
Admission of freshmen</t>
    <phoneticPr fontId="5" type="noConversion"/>
  </si>
  <si>
    <t xml:space="preserve">건물면적
Area of school buildings </t>
    <phoneticPr fontId="5" type="noConversion"/>
  </si>
  <si>
    <t>교실수
Classrooms</t>
    <phoneticPr fontId="5" type="noConversion"/>
  </si>
  <si>
    <t>계
Total</t>
    <phoneticPr fontId="5" type="noConversion"/>
  </si>
  <si>
    <t>남
Male</t>
    <phoneticPr fontId="5" type="noConversion"/>
  </si>
  <si>
    <t>여
Female</t>
    <phoneticPr fontId="5" type="noConversion"/>
  </si>
  <si>
    <t>입학정원
Freshmen quota</t>
    <phoneticPr fontId="5" type="noConversion"/>
  </si>
  <si>
    <t>입학자
Entrants</t>
    <phoneticPr fontId="5" type="noConversion"/>
  </si>
  <si>
    <t>압해</t>
    <phoneticPr fontId="5" type="noConversion"/>
  </si>
  <si>
    <t>7. 적령아동 취학  Admission of Freshmen</t>
    <phoneticPr fontId="5" type="noConversion"/>
  </si>
  <si>
    <t>(단위 : 명, %)</t>
    <phoneticPr fontId="9" type="noConversion"/>
  </si>
  <si>
    <t>Unit : person, %</t>
    <phoneticPr fontId="5" type="noConversion"/>
  </si>
  <si>
    <t>취학대상자   Children</t>
    <phoneticPr fontId="5" type="noConversion"/>
  </si>
  <si>
    <t>취학자   Enrollments</t>
    <phoneticPr fontId="5" type="noConversion"/>
  </si>
  <si>
    <t>취학률
Percentage of enrollment</t>
    <phoneticPr fontId="5" type="noConversion"/>
  </si>
  <si>
    <t>적령아동
Children of schooling age</t>
    <phoneticPr fontId="5" type="noConversion"/>
  </si>
  <si>
    <t>유예 및 과령아
Children over schooling age</t>
    <phoneticPr fontId="5" type="noConversion"/>
  </si>
  <si>
    <t>조기입학 신청자
Applicant for earlier entrant</t>
    <phoneticPr fontId="5" type="noConversion"/>
  </si>
  <si>
    <t>지  도</t>
    <phoneticPr fontId="5" type="noConversion"/>
  </si>
  <si>
    <t>압  해</t>
    <phoneticPr fontId="5" type="noConversion"/>
  </si>
  <si>
    <t>증  도</t>
    <phoneticPr fontId="5" type="noConversion"/>
  </si>
  <si>
    <t>임  자</t>
    <phoneticPr fontId="5" type="noConversion"/>
  </si>
  <si>
    <t>자  은</t>
    <phoneticPr fontId="5" type="noConversion"/>
  </si>
  <si>
    <t>비  금</t>
    <phoneticPr fontId="5" type="noConversion"/>
  </si>
  <si>
    <t>도  초</t>
    <phoneticPr fontId="5" type="noConversion"/>
  </si>
  <si>
    <t>흑  산</t>
    <phoneticPr fontId="5" type="noConversion"/>
  </si>
  <si>
    <t>하  의</t>
    <phoneticPr fontId="5" type="noConversion"/>
  </si>
  <si>
    <t>신  의</t>
    <phoneticPr fontId="5" type="noConversion"/>
  </si>
  <si>
    <t>장  산</t>
    <phoneticPr fontId="5" type="noConversion"/>
  </si>
  <si>
    <t>안  좌</t>
    <phoneticPr fontId="5" type="noConversion"/>
  </si>
  <si>
    <t>팔  금</t>
    <phoneticPr fontId="5" type="noConversion"/>
  </si>
  <si>
    <t>암  태</t>
    <phoneticPr fontId="5" type="noConversion"/>
  </si>
  <si>
    <t>자료 : 신안교육지원청</t>
    <phoneticPr fontId="1" type="noConversion"/>
  </si>
  <si>
    <t>Source : Jeollanamdo Shinan office of Education</t>
    <phoneticPr fontId="9" type="noConversion"/>
  </si>
  <si>
    <t>8. 사설학원  Private Institutes</t>
    <phoneticPr fontId="5" type="noConversion"/>
  </si>
  <si>
    <t>Unit : number, person</t>
    <phoneticPr fontId="5" type="noConversion"/>
  </si>
  <si>
    <t xml:space="preserve">     구분
           연도별</t>
    <phoneticPr fontId="5" type="noConversion"/>
  </si>
  <si>
    <t>사 설 학 원   Private Institute</t>
    <phoneticPr fontId="5" type="noConversion"/>
  </si>
  <si>
    <t>학 원 수
Number of institutes</t>
    <phoneticPr fontId="5" type="noConversion"/>
  </si>
  <si>
    <t>수강자수
Attendants</t>
    <phoneticPr fontId="5" type="noConversion"/>
  </si>
  <si>
    <t>이수자수
Course completed</t>
    <phoneticPr fontId="5" type="noConversion"/>
  </si>
  <si>
    <t>교수학습공간
Classrooms</t>
    <phoneticPr fontId="5" type="noConversion"/>
  </si>
  <si>
    <t>입시검정 및 보충
Entrance Exam Certification ＆Supplementary Courses</t>
    <phoneticPr fontId="5" type="noConversion"/>
  </si>
  <si>
    <t>국제화
International practical affairs</t>
    <phoneticPr fontId="5" type="noConversion"/>
  </si>
  <si>
    <t>예능
Arts</t>
    <phoneticPr fontId="5" type="noConversion"/>
  </si>
  <si>
    <t>특수교육
Special education</t>
    <phoneticPr fontId="5" type="noConversion"/>
  </si>
  <si>
    <t>종합
Comprehensive</t>
    <phoneticPr fontId="5" type="noConversion"/>
  </si>
  <si>
    <t>기타
Others</t>
    <phoneticPr fontId="5" type="noConversion"/>
  </si>
  <si>
    <t>여
Female</t>
    <phoneticPr fontId="5" type="noConversion"/>
  </si>
  <si>
    <t>Source : Jeollanamdo Shinan office of Education</t>
    <phoneticPr fontId="9" type="noConversion"/>
  </si>
  <si>
    <t>9. 공공도서관  Public Libraries</t>
    <phoneticPr fontId="4" type="noConversion"/>
  </si>
  <si>
    <t>(단위 : 개, 권, 명, 천원)</t>
    <phoneticPr fontId="9" type="noConversion"/>
  </si>
  <si>
    <t>Unit : number, volume, person, thousand won</t>
    <phoneticPr fontId="4" type="noConversion"/>
  </si>
  <si>
    <t>도서관수
Number of libraries</t>
    <phoneticPr fontId="4" type="noConversion"/>
  </si>
  <si>
    <t>좌석수
Seats</t>
    <phoneticPr fontId="4" type="noConversion"/>
  </si>
  <si>
    <t>자료수   Library collections</t>
    <phoneticPr fontId="4" type="noConversion"/>
  </si>
  <si>
    <t>연간이용자수
Annual users</t>
    <phoneticPr fontId="4" type="noConversion"/>
  </si>
  <si>
    <t>연간이용책수
Books checked out in current year</t>
    <phoneticPr fontId="4" type="noConversion"/>
  </si>
  <si>
    <t>직원수
Staffs</t>
    <phoneticPr fontId="4" type="noConversion"/>
  </si>
  <si>
    <t>예산
Budget</t>
    <phoneticPr fontId="4" type="noConversion"/>
  </si>
  <si>
    <t>계
Total</t>
    <phoneticPr fontId="4" type="noConversion"/>
  </si>
  <si>
    <t>도서
Books</t>
    <phoneticPr fontId="4" type="noConversion"/>
  </si>
  <si>
    <t>비도서
Non-books</t>
    <phoneticPr fontId="4" type="noConversion"/>
  </si>
  <si>
    <t>Source : Culture and Tourism Division</t>
    <phoneticPr fontId="9" type="noConversion"/>
  </si>
  <si>
    <t>10. 문화재  Cultural Heritage</t>
    <phoneticPr fontId="4" type="noConversion"/>
  </si>
  <si>
    <t>(단위 : 건)</t>
    <phoneticPr fontId="9" type="noConversion"/>
  </si>
  <si>
    <t>Unit : number</t>
    <phoneticPr fontId="4" type="noConversion"/>
  </si>
  <si>
    <t>총계  Total</t>
    <phoneticPr fontId="4" type="noConversion"/>
  </si>
  <si>
    <t>지정문화재   Designated cultural heritage</t>
    <phoneticPr fontId="4" type="noConversion"/>
  </si>
  <si>
    <t>등록문화재
Registered cultural heritage</t>
    <phoneticPr fontId="4" type="noConversion"/>
  </si>
  <si>
    <t>국가지정문화재  State-designated heritage</t>
    <phoneticPr fontId="4" type="noConversion"/>
  </si>
  <si>
    <t>지방지정문화재  Local-designated heritage</t>
    <phoneticPr fontId="4" type="noConversion"/>
  </si>
  <si>
    <t>문화재자료
Cultural heritage material</t>
    <phoneticPr fontId="4" type="noConversion"/>
  </si>
  <si>
    <t>국보
National treasure</t>
    <phoneticPr fontId="4" type="noConversion"/>
  </si>
  <si>
    <t>보물
Treasure</t>
    <phoneticPr fontId="4" type="noConversion"/>
  </si>
  <si>
    <t>사적 및 명승
Historic &amp; Scenic site</t>
    <phoneticPr fontId="4" type="noConversion"/>
  </si>
  <si>
    <t>천연기념물
Natural monument</t>
    <phoneticPr fontId="4" type="noConversion"/>
  </si>
  <si>
    <t>국가민속문화재
National folklore cultural heritage</t>
    <phoneticPr fontId="4" type="noConversion"/>
  </si>
  <si>
    <t>중요무형문화재
National intangible cultural heritage</t>
    <phoneticPr fontId="4" type="noConversion"/>
  </si>
  <si>
    <t>유형문화재
Tangible cultural heritage</t>
    <phoneticPr fontId="4" type="noConversion"/>
  </si>
  <si>
    <t>기념물
Monument</t>
    <phoneticPr fontId="4" type="noConversion"/>
  </si>
  <si>
    <t>민속자료
Folklore materials</t>
    <phoneticPr fontId="4" type="noConversion"/>
  </si>
  <si>
    <t>무형문화재
Intangible cultural heritage</t>
    <phoneticPr fontId="4" type="noConversion"/>
  </si>
  <si>
    <t>33(34)</t>
    <phoneticPr fontId="9" type="noConversion"/>
  </si>
  <si>
    <t>13(14)</t>
    <phoneticPr fontId="9" type="noConversion"/>
  </si>
  <si>
    <t>4(5)</t>
    <phoneticPr fontId="9" type="noConversion"/>
  </si>
  <si>
    <t>지  도</t>
    <phoneticPr fontId="5" type="noConversion"/>
  </si>
  <si>
    <t>압  해</t>
    <phoneticPr fontId="5" type="noConversion"/>
  </si>
  <si>
    <t>임  자</t>
    <phoneticPr fontId="5" type="noConversion"/>
  </si>
  <si>
    <t>자  은</t>
    <phoneticPr fontId="5" type="noConversion"/>
  </si>
  <si>
    <t>도  초</t>
    <phoneticPr fontId="5" type="noConversion"/>
  </si>
  <si>
    <t>하  의</t>
    <phoneticPr fontId="5" type="noConversion"/>
  </si>
  <si>
    <t>신  의</t>
    <phoneticPr fontId="5" type="noConversion"/>
  </si>
  <si>
    <t>장  산</t>
    <phoneticPr fontId="5" type="noConversion"/>
  </si>
  <si>
    <t>안  좌</t>
    <phoneticPr fontId="5" type="noConversion"/>
  </si>
  <si>
    <t>팔  금</t>
    <phoneticPr fontId="5" type="noConversion"/>
  </si>
  <si>
    <t>자료 : 세계유산과</t>
    <phoneticPr fontId="4" type="noConversion"/>
  </si>
  <si>
    <t>Source : Culture and Tourism Division</t>
    <phoneticPr fontId="9" type="noConversion"/>
  </si>
  <si>
    <t>11. 체육시설  Sports Facilities</t>
    <phoneticPr fontId="4" type="noConversion"/>
  </si>
  <si>
    <t>(단위 : 개소)</t>
    <phoneticPr fontId="9" type="noConversion"/>
  </si>
  <si>
    <t>Unit : number</t>
    <phoneticPr fontId="4" type="noConversion"/>
  </si>
  <si>
    <t>공공체육시설   Public sports faccilities</t>
    <phoneticPr fontId="4" type="noConversion"/>
  </si>
  <si>
    <t>등록체육시설   Registered sports facilities</t>
    <phoneticPr fontId="4" type="noConversion"/>
  </si>
  <si>
    <t>신고체육시설   Reported sports facilities</t>
    <phoneticPr fontId="4" type="noConversion"/>
  </si>
  <si>
    <t>합 계
Total</t>
    <phoneticPr fontId="9" type="noConversion"/>
  </si>
  <si>
    <t>육  상
경기장
Track and field stadium</t>
    <phoneticPr fontId="14" type="noConversion"/>
  </si>
  <si>
    <t>축구장
 Football field</t>
    <phoneticPr fontId="14" type="noConversion"/>
  </si>
  <si>
    <t>하키장
Hockey pitch</t>
    <phoneticPr fontId="14" type="noConversion"/>
  </si>
  <si>
    <t>야구장
Baseball field</t>
    <phoneticPr fontId="14" type="noConversion"/>
  </si>
  <si>
    <t>싸이클경기장
Velodrome</t>
    <phoneticPr fontId="14" type="noConversion"/>
  </si>
  <si>
    <t>테니스장
Tennis court</t>
    <phoneticPr fontId="14" type="noConversion"/>
  </si>
  <si>
    <t>씨름장
Ssireum ring</t>
    <phoneticPr fontId="14" type="noConversion"/>
  </si>
  <si>
    <t>간이운동장
(동네체육시설)
Playground</t>
    <phoneticPr fontId="14" type="noConversion"/>
  </si>
  <si>
    <t>체육관  Gym</t>
    <phoneticPr fontId="14" type="noConversion"/>
  </si>
  <si>
    <t>게이트볼장
Gateball court</t>
    <phoneticPr fontId="5" type="noConversion"/>
  </si>
  <si>
    <t>수영장
Swimming pool</t>
    <phoneticPr fontId="14" type="noConversion"/>
  </si>
  <si>
    <t>롤러스케이트장
Roller-skating rink</t>
    <phoneticPr fontId="5" type="noConversion"/>
  </si>
  <si>
    <t>사격장
Shhtiong Range</t>
    <phoneticPr fontId="5" type="noConversion"/>
  </si>
  <si>
    <t>국궁장
Traditional archery field</t>
    <phoneticPr fontId="14" type="noConversion"/>
  </si>
  <si>
    <t>양궁장
Western-style archery field</t>
    <phoneticPr fontId="14" type="noConversion"/>
  </si>
  <si>
    <t>승마장Equestrian field</t>
    <phoneticPr fontId="14" type="noConversion"/>
  </si>
  <si>
    <t>골프연습장
Golf practice range</t>
    <phoneticPr fontId="14" type="noConversion"/>
  </si>
  <si>
    <t>조정카누장
Rowing and canoeing facility</t>
    <phoneticPr fontId="14" type="noConversion"/>
  </si>
  <si>
    <t>요트장
Yachting facility</t>
    <phoneticPr fontId="14" type="noConversion"/>
  </si>
  <si>
    <t>빙상장
Ice rink</t>
    <phoneticPr fontId="14" type="noConversion"/>
  </si>
  <si>
    <t>기타체육시설
Etc sports facility</t>
    <phoneticPr fontId="14" type="noConversion"/>
  </si>
  <si>
    <t>골프장
Golf course</t>
    <phoneticPr fontId="4" type="noConversion"/>
  </si>
  <si>
    <t>스키장
Ski ground</t>
    <phoneticPr fontId="4" type="noConversion"/>
  </si>
  <si>
    <t>자동차경기장
Car racing track</t>
    <phoneticPr fontId="4" type="noConversion"/>
  </si>
  <si>
    <t>요트장
Yachting facility</t>
    <phoneticPr fontId="4" type="noConversion"/>
  </si>
  <si>
    <t>조정장
Rowing facility</t>
    <phoneticPr fontId="4" type="noConversion"/>
  </si>
  <si>
    <t>카누장
Canoeing facility</t>
    <phoneticPr fontId="4" type="noConversion"/>
  </si>
  <si>
    <t>빙상장
Ice rink</t>
    <phoneticPr fontId="4" type="noConversion"/>
  </si>
  <si>
    <t>승마장
Equestrian field</t>
    <phoneticPr fontId="4" type="noConversion"/>
  </si>
  <si>
    <t>종합체육시설
Sports complex</t>
    <phoneticPr fontId="4" type="noConversion"/>
  </si>
  <si>
    <t>수영장
Swimming pool</t>
    <phoneticPr fontId="4" type="noConversion"/>
  </si>
  <si>
    <t>체육도장
 Exercise facility</t>
    <phoneticPr fontId="4" type="noConversion"/>
  </si>
  <si>
    <t>골프연습장
Golf practice range</t>
    <phoneticPr fontId="4" type="noConversion"/>
  </si>
  <si>
    <t>체력단련장
Physical training center</t>
    <phoneticPr fontId="4" type="noConversion"/>
  </si>
  <si>
    <t>당구장
Billiard room</t>
    <phoneticPr fontId="4" type="noConversion"/>
  </si>
  <si>
    <t>썰매장
Sledding facility</t>
    <phoneticPr fontId="4" type="noConversion"/>
  </si>
  <si>
    <t>무도장
Ball room</t>
    <phoneticPr fontId="4" type="noConversion"/>
  </si>
  <si>
    <t>무도학원
Ballroom institutes</t>
    <phoneticPr fontId="4" type="noConversion"/>
  </si>
  <si>
    <t>구기체육관
Ball game</t>
    <phoneticPr fontId="14" type="noConversion"/>
  </si>
  <si>
    <t>투기체육관
Physical match</t>
    <phoneticPr fontId="14" type="noConversion"/>
  </si>
  <si>
    <t>생활체육관
Daily sports</t>
    <phoneticPr fontId="14" type="noConversion"/>
  </si>
  <si>
    <t>지  도</t>
  </si>
  <si>
    <t>압  해</t>
    <phoneticPr fontId="4" type="noConversion"/>
  </si>
  <si>
    <t>증  도</t>
  </si>
  <si>
    <t>임  자</t>
  </si>
  <si>
    <t>자  은</t>
  </si>
  <si>
    <t>비  금</t>
  </si>
  <si>
    <t>도  초</t>
  </si>
  <si>
    <t>흑  산</t>
  </si>
  <si>
    <t>하  의</t>
  </si>
  <si>
    <t>신  의</t>
  </si>
  <si>
    <t>장  산</t>
  </si>
  <si>
    <t>안  좌</t>
  </si>
  <si>
    <t>팔  금</t>
  </si>
  <si>
    <t>암  태</t>
  </si>
  <si>
    <t>자료 : 보건소</t>
    <phoneticPr fontId="9" type="noConversion"/>
  </si>
  <si>
    <t>Source : Aadministration Support Division</t>
    <phoneticPr fontId="9" type="noConversion"/>
  </si>
  <si>
    <t>12. 청소년 수련시설  Youth Facilities</t>
    <phoneticPr fontId="4" type="noConversion"/>
  </si>
  <si>
    <t>(단위 : 개소, 천㎡)</t>
    <phoneticPr fontId="9" type="noConversion"/>
  </si>
  <si>
    <t>Unit : number, thousand ㎡</t>
    <phoneticPr fontId="4" type="noConversion"/>
  </si>
  <si>
    <t>합  계
Total</t>
    <phoneticPr fontId="4" type="noConversion"/>
  </si>
  <si>
    <t>수련관
Training institution</t>
    <phoneticPr fontId="4" type="noConversion"/>
  </si>
  <si>
    <t>문화의집
Cultural house</t>
    <phoneticPr fontId="4" type="noConversion"/>
  </si>
  <si>
    <t>수련원
Training center</t>
    <phoneticPr fontId="4" type="noConversion"/>
  </si>
  <si>
    <t xml:space="preserve">야영장
Camp site </t>
    <phoneticPr fontId="4" type="noConversion"/>
  </si>
  <si>
    <t>유스호스텔
Youth hostel</t>
    <phoneticPr fontId="4" type="noConversion"/>
  </si>
  <si>
    <t>개소
Places</t>
    <phoneticPr fontId="4" type="noConversion"/>
  </si>
  <si>
    <t>면적
Area</t>
    <phoneticPr fontId="4" type="noConversion"/>
  </si>
  <si>
    <t>개소
Places</t>
    <phoneticPr fontId="4" type="noConversion"/>
  </si>
  <si>
    <t>개소
Places</t>
    <phoneticPr fontId="4" type="noConversion"/>
  </si>
  <si>
    <t>면적
Area</t>
    <phoneticPr fontId="4" type="noConversion"/>
  </si>
  <si>
    <t>개소
Places</t>
    <phoneticPr fontId="4" type="noConversion"/>
  </si>
  <si>
    <t>면적
Area</t>
    <phoneticPr fontId="4" type="noConversion"/>
  </si>
  <si>
    <t>자료 : 대광개발사업소</t>
    <phoneticPr fontId="12" type="noConversion"/>
  </si>
  <si>
    <t>Source : Daegwang Development Office</t>
    <phoneticPr fontId="9" type="noConversion"/>
  </si>
  <si>
    <t>13. 언론매체  The Press and Media</t>
    <phoneticPr fontId="4" type="noConversion"/>
  </si>
  <si>
    <t>(단위 : 개)</t>
    <phoneticPr fontId="4" type="noConversion"/>
  </si>
  <si>
    <t>방 송 사
Broadcasting</t>
    <phoneticPr fontId="4" type="noConversion"/>
  </si>
  <si>
    <t>신 문 사
Newspapers</t>
    <phoneticPr fontId="4" type="noConversion"/>
  </si>
  <si>
    <t>계
Total</t>
    <phoneticPr fontId="5" type="noConversion"/>
  </si>
  <si>
    <t>지상파방송
Terrestrial TV</t>
    <phoneticPr fontId="4" type="noConversion"/>
  </si>
  <si>
    <t>케이블 TV
Cable TV</t>
    <phoneticPr fontId="4" type="noConversion"/>
  </si>
  <si>
    <t>라디오
Radio</t>
    <phoneticPr fontId="4" type="noConversion"/>
  </si>
  <si>
    <t>기타
Others</t>
    <phoneticPr fontId="4" type="noConversion"/>
  </si>
  <si>
    <t>일간
Daily</t>
    <phoneticPr fontId="4" type="noConversion"/>
  </si>
  <si>
    <t>주간
Weekly</t>
    <phoneticPr fontId="4" type="noConversion"/>
  </si>
  <si>
    <t>인터넷신문
Internet</t>
    <phoneticPr fontId="4" type="noConversion"/>
  </si>
  <si>
    <t>압  해</t>
    <phoneticPr fontId="4" type="noConversion"/>
  </si>
  <si>
    <t>자료 : 기획홍보실</t>
    <phoneticPr fontId="4" type="noConversion"/>
  </si>
  <si>
    <t xml:space="preserve">Source : Planning publicity Division </t>
    <phoneticPr fontId="4" type="noConversion"/>
  </si>
  <si>
    <t>주1) 자은,안좌,팔금,암태 합쳐서 1개</t>
    <phoneticPr fontId="12" type="noConversion"/>
  </si>
  <si>
    <t xml:space="preserve">                     구분
연도별
학교별</t>
    <phoneticPr fontId="5" type="noConversion"/>
  </si>
  <si>
    <t xml:space="preserve">            구분
연도별
읍면별</t>
    <phoneticPr fontId="5" type="noConversion"/>
  </si>
  <si>
    <t>암  태</t>
    <phoneticPr fontId="1" type="noConversion"/>
  </si>
  <si>
    <t>가  거</t>
    <phoneticPr fontId="5" type="noConversion"/>
  </si>
  <si>
    <t xml:space="preserve">      구분
연도별
읍면별</t>
    <phoneticPr fontId="12" type="noConversion"/>
  </si>
  <si>
    <t>암 태</t>
    <phoneticPr fontId="1" type="noConversion"/>
  </si>
  <si>
    <t>가 거</t>
    <phoneticPr fontId="5" type="noConversion"/>
  </si>
  <si>
    <t xml:space="preserve">    
        구분
연도별
읍면별
</t>
    <phoneticPr fontId="12" type="noConversion"/>
  </si>
  <si>
    <t xml:space="preserve">      구분
연도별
학교별</t>
    <phoneticPr fontId="12" type="noConversion"/>
  </si>
  <si>
    <t xml:space="preserve">         구분
연도별
학교별</t>
    <phoneticPr fontId="12" type="noConversion"/>
  </si>
  <si>
    <t xml:space="preserve">         구분
연도별
읍면별</t>
    <phoneticPr fontId="12" type="noConversion"/>
  </si>
  <si>
    <t xml:space="preserve">        구분
연도별</t>
    <phoneticPr fontId="4" type="noConversion"/>
  </si>
  <si>
    <t>자료 : 문화예술과</t>
    <phoneticPr fontId="1" type="noConversion"/>
  </si>
  <si>
    <t xml:space="preserve">       구분
연도별
읍면별</t>
    <phoneticPr fontId="4" type="noConversion"/>
  </si>
  <si>
    <t>13(14)</t>
    <phoneticPr fontId="9" type="noConversion"/>
  </si>
  <si>
    <t xml:space="preserve">      구분
연도별
읍면별</t>
    <phoneticPr fontId="4" type="noConversion"/>
  </si>
  <si>
    <t xml:space="preserve">       구분
연도별
읍면별</t>
    <phoneticPr fontId="9" type="noConversion"/>
  </si>
  <si>
    <t xml:space="preserve">        구분
연도별
읍면별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</si>
</sst>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0.0_ "/>
    <numFmt numFmtId="178" formatCode="_ * #,##0_ ;_ * \-#,##0_ ;_ * &quot;-&quot;_ ;_ @_ "/>
    <numFmt numFmtId="179" formatCode="0.0"/>
    <numFmt numFmtId="180" formatCode="_-* #,##0.0_-;\-* #,##0.0_-;_-* &quot;-&quot;?_-;_-@_-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sz val="8"/>
      <name val="돋움"/>
      <family val="3"/>
      <charset val="129"/>
    </font>
    <font>
      <b/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sz val="9"/>
      <name val="굴림"/>
      <family val="3"/>
      <charset val="129"/>
    </font>
    <font>
      <sz val="8"/>
      <name val="맑은 고딕"/>
      <family val="3"/>
      <charset val="129"/>
      <scheme val="minor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8"/>
      <name val="맑은 고딕"/>
      <family val="3"/>
      <charset val="129"/>
    </font>
    <font>
      <sz val="11"/>
      <name val="바탕체"/>
      <family val="1"/>
      <charset val="129"/>
    </font>
    <font>
      <sz val="8"/>
      <name val="굴림"/>
      <family val="3"/>
      <charset val="129"/>
    </font>
    <font>
      <b/>
      <sz val="9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굴림"/>
      <family val="3"/>
      <charset val="129"/>
    </font>
    <font>
      <b/>
      <sz val="11"/>
      <name val="굴림"/>
      <family val="3"/>
      <charset val="129"/>
    </font>
    <font>
      <sz val="11"/>
      <name val="맑은 고딕"/>
      <family val="3"/>
      <charset val="129"/>
    </font>
    <font>
      <sz val="11"/>
      <name val="돋움"/>
      <family val="3"/>
      <charset val="129"/>
    </font>
    <font>
      <sz val="9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1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1"/>
      <color theme="1"/>
      <name val="굴림"/>
      <family val="3"/>
      <charset val="129"/>
    </font>
    <font>
      <sz val="9"/>
      <color theme="1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/>
    <xf numFmtId="0" fontId="13" fillId="0" borderId="0"/>
    <xf numFmtId="178" fontId="13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41" fontId="10" fillId="0" borderId="11" xfId="2" applyFont="1" applyFill="1" applyBorder="1" applyAlignment="1">
      <alignment horizontal="center" vertical="center" wrapText="1"/>
    </xf>
    <xf numFmtId="41" fontId="10" fillId="0" borderId="12" xfId="2" applyFont="1" applyFill="1" applyBorder="1" applyAlignment="1">
      <alignment horizontal="center" vertical="center" wrapText="1"/>
    </xf>
    <xf numFmtId="176" fontId="10" fillId="0" borderId="13" xfId="2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1" fontId="10" fillId="0" borderId="11" xfId="2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41" fontId="11" fillId="3" borderId="11" xfId="2" applyNumberFormat="1" applyFont="1" applyFill="1" applyBorder="1" applyAlignment="1">
      <alignment horizontal="center" vertical="center" wrapText="1"/>
    </xf>
    <xf numFmtId="41" fontId="11" fillId="3" borderId="12" xfId="2" applyFont="1" applyFill="1" applyBorder="1" applyAlignment="1">
      <alignment horizontal="center" vertical="center" wrapText="1"/>
    </xf>
    <xf numFmtId="176" fontId="11" fillId="3" borderId="13" xfId="2" applyNumberFormat="1" applyFont="1" applyFill="1" applyBorder="1" applyAlignment="1">
      <alignment horizontal="center" vertical="center" wrapText="1"/>
    </xf>
    <xf numFmtId="177" fontId="3" fillId="0" borderId="0" xfId="1" applyNumberFormat="1" applyFont="1" applyAlignment="1">
      <alignment horizontal="center" vertical="center"/>
    </xf>
    <xf numFmtId="0" fontId="8" fillId="4" borderId="10" xfId="1" applyFont="1" applyFill="1" applyBorder="1" applyAlignment="1">
      <alignment horizontal="center" vertical="center" wrapText="1"/>
    </xf>
    <xf numFmtId="41" fontId="10" fillId="4" borderId="11" xfId="3" applyNumberFormat="1" applyFont="1" applyFill="1" applyBorder="1" applyAlignment="1">
      <alignment horizontal="center" vertical="center" wrapText="1"/>
    </xf>
    <xf numFmtId="178" fontId="10" fillId="4" borderId="12" xfId="3" applyFont="1" applyFill="1" applyBorder="1" applyAlignment="1">
      <alignment horizontal="center" vertical="center"/>
    </xf>
    <xf numFmtId="176" fontId="10" fillId="4" borderId="13" xfId="4" applyNumberFormat="1" applyFont="1" applyFill="1" applyBorder="1" applyAlignment="1">
      <alignment horizontal="center" vertical="center"/>
    </xf>
    <xf numFmtId="0" fontId="14" fillId="4" borderId="10" xfId="1" applyFont="1" applyFill="1" applyBorder="1" applyAlignment="1">
      <alignment horizontal="center" vertical="center" wrapText="1"/>
    </xf>
    <xf numFmtId="179" fontId="3" fillId="0" borderId="0" xfId="1" applyNumberFormat="1" applyFont="1" applyAlignment="1">
      <alignment horizontal="center" vertical="center"/>
    </xf>
    <xf numFmtId="41" fontId="10" fillId="4" borderId="11" xfId="2" applyNumberFormat="1" applyFont="1" applyFill="1" applyBorder="1" applyAlignment="1">
      <alignment horizontal="center" vertical="center"/>
    </xf>
    <xf numFmtId="41" fontId="10" fillId="4" borderId="12" xfId="2" applyFont="1" applyFill="1" applyBorder="1" applyAlignment="1">
      <alignment horizontal="center" vertical="center"/>
    </xf>
    <xf numFmtId="41" fontId="10" fillId="4" borderId="14" xfId="2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horizontal="center" vertical="center" wrapText="1"/>
    </xf>
    <xf numFmtId="41" fontId="10" fillId="4" borderId="16" xfId="2" applyNumberFormat="1" applyFont="1" applyFill="1" applyBorder="1" applyAlignment="1">
      <alignment horizontal="center" vertical="center"/>
    </xf>
    <xf numFmtId="41" fontId="10" fillId="4" borderId="17" xfId="2" applyFont="1" applyFill="1" applyBorder="1" applyAlignment="1">
      <alignment horizontal="center" vertical="center"/>
    </xf>
    <xf numFmtId="178" fontId="10" fillId="4" borderId="17" xfId="3" applyFont="1" applyFill="1" applyBorder="1" applyAlignment="1">
      <alignment horizontal="center" vertical="center"/>
    </xf>
    <xf numFmtId="176" fontId="10" fillId="4" borderId="18" xfId="4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41" fontId="10" fillId="0" borderId="11" xfId="2" applyFont="1" applyFill="1" applyBorder="1" applyAlignment="1">
      <alignment horizontal="center" vertical="center" shrinkToFit="1"/>
    </xf>
    <xf numFmtId="41" fontId="10" fillId="0" borderId="12" xfId="2" applyFont="1" applyFill="1" applyBorder="1" applyAlignment="1">
      <alignment horizontal="center" vertical="center" shrinkToFit="1"/>
    </xf>
    <xf numFmtId="41" fontId="10" fillId="0" borderId="13" xfId="2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/>
    </xf>
    <xf numFmtId="41" fontId="10" fillId="0" borderId="11" xfId="2" applyFont="1" applyFill="1" applyBorder="1" applyAlignment="1">
      <alignment horizontal="center" vertical="center"/>
    </xf>
    <xf numFmtId="41" fontId="10" fillId="0" borderId="12" xfId="2" applyFont="1" applyFill="1" applyBorder="1" applyAlignment="1">
      <alignment horizontal="center" vertical="center"/>
    </xf>
    <xf numFmtId="41" fontId="10" fillId="0" borderId="13" xfId="2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5" fillId="5" borderId="10" xfId="1" applyFont="1" applyFill="1" applyBorder="1" applyAlignment="1">
      <alignment horizontal="center" vertical="center"/>
    </xf>
    <xf numFmtId="41" fontId="11" fillId="3" borderId="11" xfId="2" applyFont="1" applyFill="1" applyBorder="1" applyAlignment="1">
      <alignment horizontal="center" vertical="center"/>
    </xf>
    <xf numFmtId="41" fontId="11" fillId="3" borderId="12" xfId="2" applyFont="1" applyFill="1" applyBorder="1" applyAlignment="1">
      <alignment horizontal="center" vertical="center"/>
    </xf>
    <xf numFmtId="41" fontId="11" fillId="3" borderId="12" xfId="2" applyFont="1" applyFill="1" applyBorder="1" applyAlignment="1">
      <alignment horizontal="center" vertical="center" shrinkToFit="1"/>
    </xf>
    <xf numFmtId="41" fontId="11" fillId="3" borderId="13" xfId="2" applyFont="1" applyFill="1" applyBorder="1" applyAlignment="1">
      <alignment horizontal="center" vertical="center"/>
    </xf>
    <xf numFmtId="41" fontId="10" fillId="4" borderId="10" xfId="2" applyFont="1" applyFill="1" applyBorder="1" applyAlignment="1">
      <alignment horizontal="center" vertical="center"/>
    </xf>
    <xf numFmtId="41" fontId="10" fillId="4" borderId="22" xfId="2" applyFont="1" applyFill="1" applyBorder="1" applyAlignment="1">
      <alignment horizontal="center" vertical="center"/>
    </xf>
    <xf numFmtId="41" fontId="16" fillId="4" borderId="12" xfId="2" applyFont="1" applyFill="1" applyBorder="1" applyAlignment="1">
      <alignment horizontal="center" vertical="center"/>
    </xf>
    <xf numFmtId="41" fontId="10" fillId="4" borderId="13" xfId="2" applyFont="1" applyFill="1" applyBorder="1" applyAlignment="1">
      <alignment horizontal="center" vertical="center"/>
    </xf>
    <xf numFmtId="41" fontId="10" fillId="4" borderId="15" xfId="2" applyFont="1" applyFill="1" applyBorder="1" applyAlignment="1">
      <alignment horizontal="center" vertical="center"/>
    </xf>
    <xf numFmtId="41" fontId="16" fillId="4" borderId="17" xfId="2" applyFont="1" applyFill="1" applyBorder="1" applyAlignment="1">
      <alignment horizontal="center" vertical="center"/>
    </xf>
    <xf numFmtId="41" fontId="10" fillId="4" borderId="18" xfId="2" applyFont="1" applyFill="1" applyBorder="1" applyAlignment="1">
      <alignment horizontal="center" vertical="center"/>
    </xf>
    <xf numFmtId="41" fontId="10" fillId="0" borderId="11" xfId="2" applyFont="1" applyFill="1" applyBorder="1" applyAlignment="1">
      <alignment vertical="center"/>
    </xf>
    <xf numFmtId="41" fontId="10" fillId="0" borderId="12" xfId="2" applyFont="1" applyFill="1" applyBorder="1" applyAlignment="1">
      <alignment vertical="center"/>
    </xf>
    <xf numFmtId="41" fontId="10" fillId="0" borderId="25" xfId="2" applyFont="1" applyFill="1" applyBorder="1" applyAlignment="1">
      <alignment vertical="center"/>
    </xf>
    <xf numFmtId="176" fontId="10" fillId="0" borderId="25" xfId="2" applyNumberFormat="1" applyFont="1" applyFill="1" applyBorder="1" applyAlignment="1">
      <alignment vertical="center"/>
    </xf>
    <xf numFmtId="176" fontId="10" fillId="0" borderId="12" xfId="2" applyNumberFormat="1" applyFont="1" applyFill="1" applyBorder="1" applyAlignment="1">
      <alignment vertical="center"/>
    </xf>
    <xf numFmtId="41" fontId="10" fillId="0" borderId="13" xfId="2" applyFont="1" applyFill="1" applyBorder="1" applyAlignment="1">
      <alignment vertical="center"/>
    </xf>
    <xf numFmtId="41" fontId="10" fillId="0" borderId="11" xfId="2" applyFont="1" applyFill="1" applyBorder="1" applyAlignment="1">
      <alignment vertical="center" shrinkToFit="1"/>
    </xf>
    <xf numFmtId="41" fontId="10" fillId="0" borderId="12" xfId="2" applyFont="1" applyFill="1" applyBorder="1" applyAlignment="1">
      <alignment vertical="center" shrinkToFit="1"/>
    </xf>
    <xf numFmtId="41" fontId="10" fillId="0" borderId="25" xfId="2" applyFont="1" applyFill="1" applyBorder="1" applyAlignment="1">
      <alignment vertical="center" shrinkToFit="1"/>
    </xf>
    <xf numFmtId="176" fontId="10" fillId="0" borderId="25" xfId="2" applyNumberFormat="1" applyFont="1" applyFill="1" applyBorder="1" applyAlignment="1">
      <alignment vertical="center" shrinkToFit="1"/>
    </xf>
    <xf numFmtId="176" fontId="10" fillId="0" borderId="12" xfId="2" applyNumberFormat="1" applyFont="1" applyFill="1" applyBorder="1" applyAlignment="1">
      <alignment vertical="center" shrinkToFit="1"/>
    </xf>
    <xf numFmtId="41" fontId="10" fillId="0" borderId="13" xfId="2" applyFont="1" applyFill="1" applyBorder="1" applyAlignment="1">
      <alignment vertical="center" shrinkToFit="1"/>
    </xf>
    <xf numFmtId="41" fontId="11" fillId="5" borderId="11" xfId="2" applyFont="1" applyFill="1" applyBorder="1" applyAlignment="1">
      <alignment vertical="center" shrinkToFit="1"/>
    </xf>
    <xf numFmtId="41" fontId="11" fillId="5" borderId="12" xfId="2" applyFont="1" applyFill="1" applyBorder="1" applyAlignment="1">
      <alignment vertical="center" shrinkToFit="1"/>
    </xf>
    <xf numFmtId="176" fontId="11" fillId="5" borderId="25" xfId="2" applyNumberFormat="1" applyFont="1" applyFill="1" applyBorder="1" applyAlignment="1">
      <alignment vertical="center" shrinkToFit="1"/>
    </xf>
    <xf numFmtId="176" fontId="11" fillId="5" borderId="12" xfId="2" applyNumberFormat="1" applyFont="1" applyFill="1" applyBorder="1" applyAlignment="1">
      <alignment vertical="center" shrinkToFit="1"/>
    </xf>
    <xf numFmtId="41" fontId="11" fillId="5" borderId="13" xfId="2" applyFont="1" applyFill="1" applyBorder="1" applyAlignment="1">
      <alignment vertical="center" shrinkToFit="1"/>
    </xf>
    <xf numFmtId="0" fontId="10" fillId="0" borderId="0" xfId="1" applyFont="1" applyAlignment="1">
      <alignment horizontal="center" vertical="center" shrinkToFit="1"/>
    </xf>
    <xf numFmtId="0" fontId="10" fillId="4" borderId="10" xfId="1" applyFont="1" applyFill="1" applyBorder="1" applyAlignment="1">
      <alignment horizontal="center" vertical="center" shrinkToFit="1"/>
    </xf>
    <xf numFmtId="41" fontId="16" fillId="4" borderId="11" xfId="2" applyFont="1" applyFill="1" applyBorder="1" applyAlignment="1">
      <alignment horizontal="right" vertical="center" shrinkToFit="1"/>
    </xf>
    <xf numFmtId="41" fontId="16" fillId="4" borderId="12" xfId="2" applyFont="1" applyFill="1" applyBorder="1" applyAlignment="1">
      <alignment horizontal="right" vertical="center" shrinkToFit="1"/>
    </xf>
    <xf numFmtId="41" fontId="10" fillId="4" borderId="12" xfId="2" applyFont="1" applyFill="1" applyBorder="1" applyAlignment="1">
      <alignment horizontal="right" vertical="center" shrinkToFit="1"/>
    </xf>
    <xf numFmtId="41" fontId="10" fillId="4" borderId="26" xfId="2" applyFont="1" applyFill="1" applyBorder="1" applyAlignment="1">
      <alignment horizontal="right" vertical="center" shrinkToFit="1"/>
    </xf>
    <xf numFmtId="180" fontId="10" fillId="4" borderId="12" xfId="1" applyNumberFormat="1" applyFont="1" applyFill="1" applyBorder="1" applyAlignment="1">
      <alignment horizontal="center" vertical="center" shrinkToFit="1"/>
    </xf>
    <xf numFmtId="41" fontId="16" fillId="4" borderId="13" xfId="2" applyFont="1" applyFill="1" applyBorder="1" applyAlignment="1">
      <alignment horizontal="right" vertical="center" shrinkToFit="1"/>
    </xf>
    <xf numFmtId="0" fontId="3" fillId="0" borderId="0" xfId="1" applyFont="1" applyAlignment="1">
      <alignment horizontal="center" vertical="center" shrinkToFit="1"/>
    </xf>
    <xf numFmtId="41" fontId="16" fillId="4" borderId="11" xfId="2" quotePrefix="1" applyFont="1" applyFill="1" applyBorder="1" applyAlignment="1">
      <alignment horizontal="right" vertical="center" shrinkToFit="1"/>
    </xf>
    <xf numFmtId="41" fontId="16" fillId="4" borderId="12" xfId="2" quotePrefix="1" applyFont="1" applyFill="1" applyBorder="1" applyAlignment="1">
      <alignment horizontal="right" vertical="center" shrinkToFit="1"/>
    </xf>
    <xf numFmtId="0" fontId="10" fillId="4" borderId="15" xfId="1" applyFont="1" applyFill="1" applyBorder="1" applyAlignment="1">
      <alignment horizontal="center" vertical="center" shrinkToFit="1"/>
    </xf>
    <xf numFmtId="41" fontId="16" fillId="4" borderId="16" xfId="2" applyFont="1" applyFill="1" applyBorder="1" applyAlignment="1">
      <alignment horizontal="right" vertical="center" shrinkToFit="1"/>
    </xf>
    <xf numFmtId="41" fontId="16" fillId="4" borderId="17" xfId="2" applyFont="1" applyFill="1" applyBorder="1" applyAlignment="1">
      <alignment horizontal="right" vertical="center" shrinkToFit="1"/>
    </xf>
    <xf numFmtId="41" fontId="10" fillId="4" borderId="17" xfId="2" applyFont="1" applyFill="1" applyBorder="1" applyAlignment="1">
      <alignment horizontal="right" vertical="center" shrinkToFit="1"/>
    </xf>
    <xf numFmtId="41" fontId="10" fillId="4" borderId="27" xfId="2" applyFont="1" applyFill="1" applyBorder="1" applyAlignment="1">
      <alignment horizontal="right" vertical="center" shrinkToFit="1"/>
    </xf>
    <xf numFmtId="180" fontId="10" fillId="4" borderId="17" xfId="1" applyNumberFormat="1" applyFont="1" applyFill="1" applyBorder="1" applyAlignment="1">
      <alignment horizontal="center" vertical="center" shrinkToFit="1"/>
    </xf>
    <xf numFmtId="41" fontId="16" fillId="4" borderId="18" xfId="2" applyFont="1" applyFill="1" applyBorder="1" applyAlignment="1">
      <alignment horizontal="right" vertical="center" shrinkToFit="1"/>
    </xf>
    <xf numFmtId="41" fontId="10" fillId="0" borderId="11" xfId="2" applyNumberFormat="1" applyFont="1" applyFill="1" applyBorder="1" applyAlignment="1">
      <alignment horizontal="center" vertical="center"/>
    </xf>
    <xf numFmtId="41" fontId="10" fillId="0" borderId="12" xfId="2" applyNumberFormat="1" applyFont="1" applyFill="1" applyBorder="1" applyAlignment="1">
      <alignment horizontal="center" vertical="center"/>
    </xf>
    <xf numFmtId="180" fontId="10" fillId="0" borderId="12" xfId="2" applyNumberFormat="1" applyFont="1" applyFill="1" applyBorder="1" applyAlignment="1">
      <alignment horizontal="center" vertical="center"/>
    </xf>
    <xf numFmtId="41" fontId="10" fillId="0" borderId="13" xfId="2" applyNumberFormat="1" applyFont="1" applyFill="1" applyBorder="1" applyAlignment="1">
      <alignment horizontal="center" vertical="center"/>
    </xf>
    <xf numFmtId="41" fontId="10" fillId="0" borderId="25" xfId="2" applyNumberFormat="1" applyFont="1" applyFill="1" applyBorder="1" applyAlignment="1">
      <alignment horizontal="center" vertical="center"/>
    </xf>
    <xf numFmtId="41" fontId="11" fillId="5" borderId="11" xfId="2" applyNumberFormat="1" applyFont="1" applyFill="1" applyBorder="1" applyAlignment="1">
      <alignment horizontal="center" vertical="center"/>
    </xf>
    <xf numFmtId="41" fontId="11" fillId="5" borderId="12" xfId="2" applyNumberFormat="1" applyFont="1" applyFill="1" applyBorder="1" applyAlignment="1">
      <alignment horizontal="center" vertical="center"/>
    </xf>
    <xf numFmtId="41" fontId="11" fillId="5" borderId="25" xfId="2" applyNumberFormat="1" applyFont="1" applyFill="1" applyBorder="1" applyAlignment="1">
      <alignment horizontal="center" vertical="center"/>
    </xf>
    <xf numFmtId="180" fontId="11" fillId="5" borderId="12" xfId="2" applyNumberFormat="1" applyFont="1" applyFill="1" applyBorder="1" applyAlignment="1">
      <alignment horizontal="center" vertical="center"/>
    </xf>
    <xf numFmtId="41" fontId="11" fillId="5" borderId="13" xfId="2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178" fontId="10" fillId="4" borderId="11" xfId="5" applyFont="1" applyFill="1" applyBorder="1" applyAlignment="1">
      <alignment horizontal="right" vertical="center"/>
    </xf>
    <xf numFmtId="178" fontId="10" fillId="4" borderId="12" xfId="5" applyFont="1" applyFill="1" applyBorder="1" applyAlignment="1">
      <alignment horizontal="right" vertical="center"/>
    </xf>
    <xf numFmtId="41" fontId="10" fillId="4" borderId="12" xfId="5" applyNumberFormat="1" applyFont="1" applyFill="1" applyBorder="1" applyAlignment="1">
      <alignment horizontal="center" vertical="center"/>
    </xf>
    <xf numFmtId="178" fontId="10" fillId="4" borderId="26" xfId="5" applyFont="1" applyFill="1" applyBorder="1" applyAlignment="1">
      <alignment horizontal="right" vertical="center"/>
    </xf>
    <xf numFmtId="180" fontId="10" fillId="4" borderId="11" xfId="2" applyNumberFormat="1" applyFont="1" applyFill="1" applyBorder="1" applyAlignment="1">
      <alignment horizontal="right" vertical="center"/>
    </xf>
    <xf numFmtId="180" fontId="10" fillId="4" borderId="12" xfId="2" applyNumberFormat="1" applyFont="1" applyFill="1" applyBorder="1" applyAlignment="1">
      <alignment horizontal="right" vertical="center"/>
    </xf>
    <xf numFmtId="178" fontId="10" fillId="4" borderId="13" xfId="5" applyFont="1" applyFill="1" applyBorder="1" applyAlignment="1">
      <alignment horizontal="right" vertical="center"/>
    </xf>
    <xf numFmtId="178" fontId="17" fillId="4" borderId="12" xfId="5" applyFont="1" applyFill="1" applyBorder="1" applyAlignment="1">
      <alignment horizontal="right" vertical="center"/>
    </xf>
    <xf numFmtId="41" fontId="17" fillId="4" borderId="12" xfId="5" applyNumberFormat="1" applyFont="1" applyFill="1" applyBorder="1" applyAlignment="1">
      <alignment horizontal="center" vertical="center"/>
    </xf>
    <xf numFmtId="41" fontId="10" fillId="4" borderId="26" xfId="5" applyNumberFormat="1" applyFont="1" applyFill="1" applyBorder="1" applyAlignment="1">
      <alignment horizontal="center" vertical="center"/>
    </xf>
    <xf numFmtId="180" fontId="10" fillId="4" borderId="11" xfId="5" applyNumberFormat="1" applyFont="1" applyFill="1" applyBorder="1" applyAlignment="1">
      <alignment horizontal="center" vertical="center"/>
    </xf>
    <xf numFmtId="180" fontId="10" fillId="4" borderId="12" xfId="5" applyNumberFormat="1" applyFont="1" applyFill="1" applyBorder="1" applyAlignment="1">
      <alignment horizontal="center" vertical="center"/>
    </xf>
    <xf numFmtId="41" fontId="10" fillId="4" borderId="13" xfId="5" applyNumberFormat="1" applyFont="1" applyFill="1" applyBorder="1" applyAlignment="1">
      <alignment horizontal="center" vertical="center"/>
    </xf>
    <xf numFmtId="178" fontId="17" fillId="4" borderId="12" xfId="5" quotePrefix="1" applyFont="1" applyFill="1" applyBorder="1" applyAlignment="1">
      <alignment horizontal="right" vertical="center"/>
    </xf>
    <xf numFmtId="178" fontId="10" fillId="4" borderId="13" xfId="5" quotePrefix="1" applyFont="1" applyFill="1" applyBorder="1" applyAlignment="1">
      <alignment horizontal="right" vertical="center"/>
    </xf>
    <xf numFmtId="0" fontId="10" fillId="4" borderId="15" xfId="1" applyFont="1" applyFill="1" applyBorder="1" applyAlignment="1">
      <alignment horizontal="center" vertical="center"/>
    </xf>
    <xf numFmtId="178" fontId="10" fillId="4" borderId="17" xfId="5" applyFont="1" applyFill="1" applyBorder="1" applyAlignment="1">
      <alignment horizontal="right" vertical="center"/>
    </xf>
    <xf numFmtId="41" fontId="10" fillId="4" borderId="17" xfId="5" applyNumberFormat="1" applyFont="1" applyFill="1" applyBorder="1" applyAlignment="1">
      <alignment horizontal="center" vertical="center"/>
    </xf>
    <xf numFmtId="178" fontId="10" fillId="4" borderId="27" xfId="5" applyFont="1" applyFill="1" applyBorder="1" applyAlignment="1">
      <alignment horizontal="right" vertical="center"/>
    </xf>
    <xf numFmtId="180" fontId="10" fillId="4" borderId="16" xfId="2" applyNumberFormat="1" applyFont="1" applyFill="1" applyBorder="1" applyAlignment="1">
      <alignment horizontal="right" vertical="center"/>
    </xf>
    <xf numFmtId="180" fontId="10" fillId="4" borderId="17" xfId="2" applyNumberFormat="1" applyFont="1" applyFill="1" applyBorder="1" applyAlignment="1">
      <alignment horizontal="right" vertical="center"/>
    </xf>
    <xf numFmtId="178" fontId="10" fillId="4" borderId="18" xfId="5" applyFont="1" applyFill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41" fontId="10" fillId="0" borderId="11" xfId="6" applyNumberFormat="1" applyFont="1" applyBorder="1" applyAlignment="1">
      <alignment horizontal="center" vertical="center"/>
    </xf>
    <xf numFmtId="41" fontId="10" fillId="0" borderId="12" xfId="2" applyNumberFormat="1" applyFont="1" applyBorder="1" applyAlignment="1">
      <alignment horizontal="center" vertical="center"/>
    </xf>
    <xf numFmtId="180" fontId="10" fillId="0" borderId="12" xfId="2" applyNumberFormat="1" applyFont="1" applyBorder="1" applyAlignment="1">
      <alignment horizontal="center" vertical="center"/>
    </xf>
    <xf numFmtId="41" fontId="10" fillId="0" borderId="13" xfId="2" applyNumberFormat="1" applyFont="1" applyBorder="1" applyAlignment="1">
      <alignment horizontal="center" vertical="center"/>
    </xf>
    <xf numFmtId="41" fontId="11" fillId="3" borderId="11" xfId="2" applyNumberFormat="1" applyFont="1" applyFill="1" applyBorder="1" applyAlignment="1">
      <alignment horizontal="center" vertical="center"/>
    </xf>
    <xf numFmtId="41" fontId="11" fillId="3" borderId="12" xfId="2" applyNumberFormat="1" applyFont="1" applyFill="1" applyBorder="1" applyAlignment="1">
      <alignment horizontal="center" vertical="center"/>
    </xf>
    <xf numFmtId="180" fontId="11" fillId="3" borderId="12" xfId="2" applyNumberFormat="1" applyFont="1" applyFill="1" applyBorder="1" applyAlignment="1">
      <alignment horizontal="center" vertical="center"/>
    </xf>
    <xf numFmtId="41" fontId="11" fillId="3" borderId="13" xfId="2" applyNumberFormat="1" applyFont="1" applyFill="1" applyBorder="1" applyAlignment="1">
      <alignment horizontal="center" vertical="center"/>
    </xf>
    <xf numFmtId="41" fontId="8" fillId="4" borderId="25" xfId="1" applyNumberFormat="1" applyFont="1" applyFill="1" applyBorder="1" applyAlignment="1">
      <alignment horizontal="center" vertical="center"/>
    </xf>
    <xf numFmtId="41" fontId="8" fillId="4" borderId="25" xfId="2" applyFont="1" applyFill="1" applyBorder="1" applyAlignment="1">
      <alignment horizontal="center" vertical="center"/>
    </xf>
    <xf numFmtId="180" fontId="10" fillId="4" borderId="12" xfId="1" applyNumberFormat="1" applyFont="1" applyFill="1" applyBorder="1" applyAlignment="1">
      <alignment horizontal="center" vertical="center"/>
    </xf>
    <xf numFmtId="180" fontId="10" fillId="4" borderId="29" xfId="1" applyNumberFormat="1" applyFont="1" applyFill="1" applyBorder="1" applyAlignment="1">
      <alignment horizontal="center" vertical="center"/>
    </xf>
    <xf numFmtId="41" fontId="8" fillId="4" borderId="30" xfId="1" applyNumberFormat="1" applyFont="1" applyFill="1" applyBorder="1" applyAlignment="1">
      <alignment horizontal="right" vertical="center"/>
    </xf>
    <xf numFmtId="41" fontId="10" fillId="0" borderId="0" xfId="2" applyFont="1" applyAlignment="1">
      <alignment horizontal="center" vertical="center"/>
    </xf>
    <xf numFmtId="43" fontId="10" fillId="0" borderId="0" xfId="1" applyNumberFormat="1" applyFont="1" applyAlignment="1">
      <alignment horizontal="center" vertical="center"/>
    </xf>
    <xf numFmtId="41" fontId="8" fillId="4" borderId="12" xfId="1" applyNumberFormat="1" applyFont="1" applyFill="1" applyBorder="1" applyAlignment="1">
      <alignment horizontal="center" vertical="center"/>
    </xf>
    <xf numFmtId="41" fontId="8" fillId="4" borderId="12" xfId="2" applyFont="1" applyFill="1" applyBorder="1" applyAlignment="1">
      <alignment horizontal="center" vertical="center"/>
    </xf>
    <xf numFmtId="41" fontId="8" fillId="4" borderId="13" xfId="1" applyNumberFormat="1" applyFont="1" applyFill="1" applyBorder="1" applyAlignment="1">
      <alignment horizontal="right" vertical="center"/>
    </xf>
    <xf numFmtId="41" fontId="8" fillId="4" borderId="12" xfId="2" applyFont="1" applyFill="1" applyBorder="1" applyAlignment="1">
      <alignment horizontal="right" vertical="center"/>
    </xf>
    <xf numFmtId="41" fontId="8" fillId="4" borderId="17" xfId="1" applyNumberFormat="1" applyFont="1" applyFill="1" applyBorder="1" applyAlignment="1">
      <alignment horizontal="center" vertical="center"/>
    </xf>
    <xf numFmtId="41" fontId="8" fillId="4" borderId="17" xfId="2" applyFont="1" applyFill="1" applyBorder="1" applyAlignment="1">
      <alignment horizontal="center" vertical="center"/>
    </xf>
    <xf numFmtId="180" fontId="10" fillId="4" borderId="17" xfId="1" applyNumberFormat="1" applyFont="1" applyFill="1" applyBorder="1" applyAlignment="1">
      <alignment horizontal="center" vertical="center"/>
    </xf>
    <xf numFmtId="41" fontId="8" fillId="4" borderId="18" xfId="1" applyNumberFormat="1" applyFont="1" applyFill="1" applyBorder="1" applyAlignment="1">
      <alignment horizontal="right" vertical="center"/>
    </xf>
    <xf numFmtId="0" fontId="8" fillId="0" borderId="19" xfId="1" applyFont="1" applyBorder="1" applyAlignment="1">
      <alignment vertical="center"/>
    </xf>
    <xf numFmtId="0" fontId="19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41" fontId="10" fillId="6" borderId="11" xfId="2" applyNumberFormat="1" applyFont="1" applyFill="1" applyBorder="1" applyAlignment="1">
      <alignment horizontal="center" vertical="center"/>
    </xf>
    <xf numFmtId="41" fontId="10" fillId="6" borderId="12" xfId="2" applyNumberFormat="1" applyFont="1" applyFill="1" applyBorder="1" applyAlignment="1">
      <alignment horizontal="center" vertical="center"/>
    </xf>
    <xf numFmtId="41" fontId="8" fillId="0" borderId="12" xfId="2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41" fontId="10" fillId="4" borderId="17" xfId="2" applyNumberFormat="1" applyFont="1" applyFill="1" applyBorder="1" applyAlignment="1">
      <alignment horizontal="center" vertical="center"/>
    </xf>
    <xf numFmtId="41" fontId="8" fillId="0" borderId="11" xfId="2" applyFont="1" applyBorder="1" applyAlignment="1">
      <alignment horizontal="center" vertical="center"/>
    </xf>
    <xf numFmtId="41" fontId="8" fillId="0" borderId="12" xfId="2" applyFont="1" applyBorder="1" applyAlignment="1">
      <alignment horizontal="center" vertical="center"/>
    </xf>
    <xf numFmtId="180" fontId="8" fillId="0" borderId="13" xfId="2" applyNumberFormat="1" applyFont="1" applyBorder="1" applyAlignment="1">
      <alignment horizontal="center" vertical="center"/>
    </xf>
    <xf numFmtId="41" fontId="8" fillId="0" borderId="11" xfId="2" applyFont="1" applyFill="1" applyBorder="1" applyAlignment="1">
      <alignment horizontal="center" vertical="center"/>
    </xf>
    <xf numFmtId="41" fontId="8" fillId="0" borderId="12" xfId="2" applyFont="1" applyFill="1" applyBorder="1" applyAlignment="1">
      <alignment horizontal="center" vertical="center"/>
    </xf>
    <xf numFmtId="180" fontId="8" fillId="0" borderId="13" xfId="2" applyNumberFormat="1" applyFont="1" applyFill="1" applyBorder="1" applyAlignment="1">
      <alignment horizontal="center" vertical="center"/>
    </xf>
    <xf numFmtId="41" fontId="15" fillId="5" borderId="11" xfId="2" applyFont="1" applyFill="1" applyBorder="1" applyAlignment="1">
      <alignment horizontal="center" vertical="center"/>
    </xf>
    <xf numFmtId="41" fontId="15" fillId="5" borderId="12" xfId="2" applyFont="1" applyFill="1" applyBorder="1" applyAlignment="1">
      <alignment horizontal="center" vertical="center"/>
    </xf>
    <xf numFmtId="180" fontId="15" fillId="5" borderId="13" xfId="2" applyNumberFormat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/>
    </xf>
    <xf numFmtId="41" fontId="8" fillId="4" borderId="11" xfId="2" applyFont="1" applyFill="1" applyBorder="1" applyAlignment="1">
      <alignment horizontal="center" vertical="center"/>
    </xf>
    <xf numFmtId="180" fontId="8" fillId="4" borderId="13" xfId="2" applyNumberFormat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center" vertical="center"/>
    </xf>
    <xf numFmtId="41" fontId="8" fillId="4" borderId="16" xfId="2" applyFont="1" applyFill="1" applyBorder="1" applyAlignment="1">
      <alignment horizontal="center" vertical="center"/>
    </xf>
    <xf numFmtId="180" fontId="8" fillId="4" borderId="18" xfId="2" applyNumberFormat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/>
    </xf>
    <xf numFmtId="41" fontId="10" fillId="0" borderId="28" xfId="2" applyFont="1" applyFill="1" applyBorder="1" applyAlignment="1">
      <alignment horizontal="center" vertical="center"/>
    </xf>
    <xf numFmtId="41" fontId="10" fillId="0" borderId="25" xfId="2" applyFont="1" applyFill="1" applyBorder="1" applyAlignment="1">
      <alignment horizontal="center" vertical="center"/>
    </xf>
    <xf numFmtId="41" fontId="10" fillId="0" borderId="30" xfId="2" applyFont="1" applyFill="1" applyBorder="1" applyAlignment="1">
      <alignment horizontal="center" vertical="center"/>
    </xf>
    <xf numFmtId="41" fontId="3" fillId="0" borderId="0" xfId="1" applyNumberFormat="1" applyFont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41" fontId="10" fillId="0" borderId="36" xfId="2" applyFont="1" applyFill="1" applyBorder="1" applyAlignment="1">
      <alignment horizontal="center" vertical="center"/>
    </xf>
    <xf numFmtId="41" fontId="10" fillId="0" borderId="37" xfId="2" applyFont="1" applyFill="1" applyBorder="1" applyAlignment="1">
      <alignment horizontal="center" vertical="center"/>
    </xf>
    <xf numFmtId="41" fontId="10" fillId="0" borderId="38" xfId="2" applyFont="1" applyFill="1" applyBorder="1" applyAlignment="1">
      <alignment horizontal="center" vertical="center"/>
    </xf>
    <xf numFmtId="0" fontId="11" fillId="3" borderId="24" xfId="1" applyFont="1" applyFill="1" applyBorder="1" applyAlignment="1">
      <alignment horizontal="center" vertical="center"/>
    </xf>
    <xf numFmtId="41" fontId="11" fillId="3" borderId="39" xfId="2" applyFont="1" applyFill="1" applyBorder="1" applyAlignment="1">
      <alignment horizontal="center" vertical="center"/>
    </xf>
    <xf numFmtId="41" fontId="11" fillId="3" borderId="40" xfId="2" applyFont="1" applyFill="1" applyBorder="1" applyAlignment="1">
      <alignment horizontal="center" vertical="center"/>
    </xf>
    <xf numFmtId="41" fontId="11" fillId="3" borderId="41" xfId="2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2" fillId="0" borderId="0" xfId="7" applyAlignment="1">
      <alignment vertical="center"/>
    </xf>
    <xf numFmtId="0" fontId="21" fillId="0" borderId="0" xfId="7" applyFont="1" applyAlignment="1"/>
    <xf numFmtId="0" fontId="2" fillId="0" borderId="0" xfId="7" applyAlignment="1"/>
    <xf numFmtId="0" fontId="21" fillId="0" borderId="0" xfId="7" applyFont="1" applyAlignment="1">
      <alignment vertical="center"/>
    </xf>
    <xf numFmtId="0" fontId="8" fillId="0" borderId="0" xfId="7" applyFont="1" applyAlignment="1">
      <alignment horizontal="right" vertical="center"/>
    </xf>
    <xf numFmtId="0" fontId="10" fillId="2" borderId="5" xfId="7" applyFont="1" applyFill="1" applyBorder="1" applyAlignment="1">
      <alignment horizontal="center" vertical="center" wrapText="1"/>
    </xf>
    <xf numFmtId="0" fontId="10" fillId="0" borderId="10" xfId="7" applyFont="1" applyFill="1" applyBorder="1" applyAlignment="1">
      <alignment horizontal="center" vertical="center"/>
    </xf>
    <xf numFmtId="41" fontId="10" fillId="0" borderId="11" xfId="8" applyNumberFormat="1" applyFont="1" applyFill="1" applyBorder="1" applyAlignment="1">
      <alignment horizontal="center" vertical="center"/>
    </xf>
    <xf numFmtId="41" fontId="10" fillId="0" borderId="12" xfId="8" applyNumberFormat="1" applyFont="1" applyFill="1" applyBorder="1" applyAlignment="1">
      <alignment horizontal="center" vertical="center"/>
    </xf>
    <xf numFmtId="41" fontId="10" fillId="0" borderId="26" xfId="8" applyNumberFormat="1" applyFont="1" applyFill="1" applyBorder="1" applyAlignment="1">
      <alignment horizontal="center" vertical="center"/>
    </xf>
    <xf numFmtId="41" fontId="10" fillId="0" borderId="13" xfId="8" applyFont="1" applyFill="1" applyBorder="1" applyAlignment="1">
      <alignment horizontal="center" vertical="center"/>
    </xf>
    <xf numFmtId="0" fontId="22" fillId="0" borderId="0" xfId="7" applyFont="1" applyAlignment="1"/>
    <xf numFmtId="0" fontId="2" fillId="0" borderId="0" xfId="7" applyFont="1" applyFill="1" applyAlignment="1"/>
    <xf numFmtId="0" fontId="10" fillId="0" borderId="35" xfId="7" applyFont="1" applyFill="1" applyBorder="1" applyAlignment="1">
      <alignment horizontal="center" vertical="center"/>
    </xf>
    <xf numFmtId="41" fontId="10" fillId="0" borderId="36" xfId="8" applyNumberFormat="1" applyFont="1" applyFill="1" applyBorder="1" applyAlignment="1">
      <alignment horizontal="center" vertical="center"/>
    </xf>
    <xf numFmtId="41" fontId="10" fillId="0" borderId="37" xfId="8" applyNumberFormat="1" applyFont="1" applyFill="1" applyBorder="1" applyAlignment="1">
      <alignment horizontal="center" vertical="center"/>
    </xf>
    <xf numFmtId="41" fontId="10" fillId="0" borderId="42" xfId="8" applyNumberFormat="1" applyFont="1" applyFill="1" applyBorder="1" applyAlignment="1">
      <alignment horizontal="center" vertical="center"/>
    </xf>
    <xf numFmtId="41" fontId="10" fillId="0" borderId="38" xfId="8" applyFont="1" applyFill="1" applyBorder="1" applyAlignment="1">
      <alignment horizontal="center" vertical="center"/>
    </xf>
    <xf numFmtId="0" fontId="11" fillId="3" borderId="15" xfId="7" applyFont="1" applyFill="1" applyBorder="1" applyAlignment="1">
      <alignment horizontal="center" vertical="center"/>
    </xf>
    <xf numFmtId="0" fontId="8" fillId="0" borderId="0" xfId="7" applyFont="1" applyAlignment="1">
      <alignment horizontal="left" vertical="center"/>
    </xf>
    <xf numFmtId="0" fontId="22" fillId="0" borderId="0" xfId="7" applyFont="1" applyAlignment="1">
      <alignment vertical="center"/>
    </xf>
    <xf numFmtId="0" fontId="24" fillId="0" borderId="0" xfId="7" applyFont="1" applyAlignment="1">
      <alignment vertical="center"/>
    </xf>
    <xf numFmtId="0" fontId="7" fillId="0" borderId="0" xfId="7" applyFont="1" applyAlignment="1">
      <alignment horizontal="left" vertical="center"/>
    </xf>
    <xf numFmtId="0" fontId="3" fillId="0" borderId="0" xfId="7" applyFont="1" applyAlignment="1"/>
    <xf numFmtId="0" fontId="24" fillId="0" borderId="0" xfId="7" applyFont="1" applyAlignment="1"/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4" fillId="0" borderId="0" xfId="7" applyFont="1" applyFill="1" applyAlignment="1"/>
    <xf numFmtId="0" fontId="3" fillId="0" borderId="0" xfId="7" applyFont="1" applyFill="1" applyAlignment="1"/>
    <xf numFmtId="41" fontId="10" fillId="0" borderId="12" xfId="2" applyNumberFormat="1" applyFont="1" applyFill="1" applyBorder="1" applyAlignment="1">
      <alignment horizontal="right" vertical="center"/>
    </xf>
    <xf numFmtId="0" fontId="11" fillId="5" borderId="10" xfId="7" applyFont="1" applyFill="1" applyBorder="1" applyAlignment="1">
      <alignment horizontal="center" vertical="center"/>
    </xf>
    <xf numFmtId="0" fontId="10" fillId="4" borderId="10" xfId="7" applyFont="1" applyFill="1" applyBorder="1" applyAlignment="1">
      <alignment horizontal="center" vertical="center"/>
    </xf>
    <xf numFmtId="41" fontId="10" fillId="4" borderId="12" xfId="2" applyNumberFormat="1" applyFont="1" applyFill="1" applyBorder="1" applyAlignment="1">
      <alignment horizontal="center" vertical="center"/>
    </xf>
    <xf numFmtId="41" fontId="10" fillId="4" borderId="12" xfId="8" applyNumberFormat="1" applyFont="1" applyFill="1" applyBorder="1" applyAlignment="1">
      <alignment horizontal="center" vertical="center"/>
    </xf>
    <xf numFmtId="41" fontId="11" fillId="4" borderId="12" xfId="2" applyNumberFormat="1" applyFont="1" applyFill="1" applyBorder="1" applyAlignment="1">
      <alignment horizontal="center" vertical="center"/>
    </xf>
    <xf numFmtId="41" fontId="10" fillId="4" borderId="12" xfId="8" applyFont="1" applyFill="1" applyBorder="1" applyAlignment="1">
      <alignment horizontal="center" vertical="center"/>
    </xf>
    <xf numFmtId="41" fontId="10" fillId="4" borderId="13" xfId="8" applyFont="1" applyFill="1" applyBorder="1" applyAlignment="1">
      <alignment vertical="center"/>
    </xf>
    <xf numFmtId="41" fontId="25" fillId="4" borderId="13" xfId="8" applyFont="1" applyFill="1" applyBorder="1" applyAlignment="1">
      <alignment vertical="center"/>
    </xf>
    <xf numFmtId="0" fontId="10" fillId="4" borderId="15" xfId="7" applyFont="1" applyFill="1" applyBorder="1" applyAlignment="1">
      <alignment horizontal="center" vertical="center"/>
    </xf>
    <xf numFmtId="41" fontId="10" fillId="4" borderId="17" xfId="8" applyNumberFormat="1" applyFont="1" applyFill="1" applyBorder="1" applyAlignment="1">
      <alignment horizontal="center" vertical="center"/>
    </xf>
    <xf numFmtId="41" fontId="11" fillId="4" borderId="17" xfId="2" applyNumberFormat="1" applyFont="1" applyFill="1" applyBorder="1" applyAlignment="1">
      <alignment horizontal="center" vertical="center"/>
    </xf>
    <xf numFmtId="41" fontId="26" fillId="4" borderId="18" xfId="8" applyFont="1" applyFill="1" applyBorder="1" applyAlignment="1">
      <alignment vertical="center"/>
    </xf>
    <xf numFmtId="41" fontId="24" fillId="0" borderId="0" xfId="7" applyNumberFormat="1" applyFont="1" applyAlignment="1"/>
    <xf numFmtId="0" fontId="8" fillId="7" borderId="5" xfId="0" applyFont="1" applyFill="1" applyBorder="1" applyAlignment="1">
      <alignment horizontal="center" vertical="center" wrapText="1"/>
    </xf>
    <xf numFmtId="0" fontId="24" fillId="0" borderId="0" xfId="7" applyFont="1" applyAlignment="1">
      <alignment horizontal="center" vertical="center"/>
    </xf>
    <xf numFmtId="41" fontId="10" fillId="0" borderId="46" xfId="7" applyNumberFormat="1" applyFont="1" applyFill="1" applyBorder="1" applyAlignment="1">
      <alignment horizontal="center" vertical="center"/>
    </xf>
    <xf numFmtId="41" fontId="10" fillId="0" borderId="11" xfId="7" applyNumberFormat="1" applyFont="1" applyFill="1" applyBorder="1" applyAlignment="1">
      <alignment horizontal="center" vertical="center"/>
    </xf>
    <xf numFmtId="41" fontId="10" fillId="0" borderId="12" xfId="9" applyNumberFormat="1" applyFont="1" applyFill="1" applyBorder="1" applyAlignment="1">
      <alignment horizontal="center" vertical="center"/>
    </xf>
    <xf numFmtId="41" fontId="10" fillId="0" borderId="12" xfId="9" applyFont="1" applyFill="1" applyBorder="1" applyAlignment="1">
      <alignment horizontal="center" vertical="center"/>
    </xf>
    <xf numFmtId="41" fontId="10" fillId="0" borderId="26" xfId="9" applyFont="1" applyFill="1" applyBorder="1" applyAlignment="1">
      <alignment horizontal="center" vertical="center"/>
    </xf>
    <xf numFmtId="41" fontId="10" fillId="0" borderId="13" xfId="9" applyFont="1" applyFill="1" applyBorder="1" applyAlignment="1">
      <alignment horizontal="center" vertical="center"/>
    </xf>
    <xf numFmtId="41" fontId="10" fillId="0" borderId="11" xfId="9" applyFont="1" applyFill="1" applyBorder="1" applyAlignment="1">
      <alignment horizontal="center" vertical="center"/>
    </xf>
    <xf numFmtId="41" fontId="11" fillId="5" borderId="22" xfId="7" applyNumberFormat="1" applyFont="1" applyFill="1" applyBorder="1" applyAlignment="1">
      <alignment horizontal="center" vertical="center"/>
    </xf>
    <xf numFmtId="41" fontId="11" fillId="5" borderId="11" xfId="7" applyNumberFormat="1" applyFont="1" applyFill="1" applyBorder="1" applyAlignment="1">
      <alignment horizontal="center" vertical="center"/>
    </xf>
    <xf numFmtId="41" fontId="11" fillId="3" borderId="12" xfId="9" applyFont="1" applyFill="1" applyBorder="1" applyAlignment="1">
      <alignment horizontal="center" vertical="center"/>
    </xf>
    <xf numFmtId="41" fontId="11" fillId="3" borderId="13" xfId="9" applyFont="1" applyFill="1" applyBorder="1" applyAlignment="1">
      <alignment horizontal="center" vertical="center"/>
    </xf>
    <xf numFmtId="41" fontId="10" fillId="4" borderId="22" xfId="7" applyNumberFormat="1" applyFont="1" applyFill="1" applyBorder="1" applyAlignment="1">
      <alignment horizontal="center" vertical="center"/>
    </xf>
    <xf numFmtId="41" fontId="10" fillId="4" borderId="11" xfId="7" applyNumberFormat="1" applyFont="1" applyFill="1" applyBorder="1" applyAlignment="1">
      <alignment horizontal="center" vertical="center"/>
    </xf>
    <xf numFmtId="41" fontId="10" fillId="4" borderId="12" xfId="9" applyNumberFormat="1" applyFont="1" applyFill="1" applyBorder="1" applyAlignment="1">
      <alignment horizontal="center" vertical="center"/>
    </xf>
    <xf numFmtId="41" fontId="10" fillId="4" borderId="26" xfId="9" applyNumberFormat="1" applyFont="1" applyFill="1" applyBorder="1" applyAlignment="1">
      <alignment horizontal="center" vertical="center"/>
    </xf>
    <xf numFmtId="41" fontId="10" fillId="4" borderId="13" xfId="7" applyNumberFormat="1" applyFont="1" applyFill="1" applyBorder="1" applyAlignment="1">
      <alignment horizontal="center" vertical="center"/>
    </xf>
    <xf numFmtId="41" fontId="10" fillId="4" borderId="16" xfId="7" applyNumberFormat="1" applyFont="1" applyFill="1" applyBorder="1" applyAlignment="1">
      <alignment horizontal="center" vertical="center"/>
    </xf>
    <xf numFmtId="41" fontId="10" fillId="4" borderId="17" xfId="9" applyNumberFormat="1" applyFont="1" applyFill="1" applyBorder="1" applyAlignment="1">
      <alignment horizontal="center" vertical="center"/>
    </xf>
    <xf numFmtId="41" fontId="10" fillId="4" borderId="18" xfId="9" applyNumberFormat="1" applyFont="1" applyFill="1" applyBorder="1" applyAlignment="1">
      <alignment horizontal="center" vertical="center"/>
    </xf>
    <xf numFmtId="0" fontId="8" fillId="0" borderId="0" xfId="7" applyFont="1" applyAlignment="1"/>
    <xf numFmtId="0" fontId="8" fillId="0" borderId="0" xfId="7" applyFont="1" applyAlignment="1">
      <alignment horizontal="left"/>
    </xf>
    <xf numFmtId="0" fontId="8" fillId="0" borderId="0" xfId="7" applyFont="1" applyAlignment="1">
      <alignment horizontal="right"/>
    </xf>
    <xf numFmtId="0" fontId="10" fillId="0" borderId="34" xfId="7" applyFont="1" applyFill="1" applyBorder="1" applyAlignment="1">
      <alignment horizontal="center" vertical="center" wrapText="1"/>
    </xf>
    <xf numFmtId="41" fontId="10" fillId="0" borderId="28" xfId="10" applyFont="1" applyFill="1" applyBorder="1" applyAlignment="1">
      <alignment horizontal="center" vertical="center" wrapText="1"/>
    </xf>
    <xf numFmtId="180" fontId="10" fillId="0" borderId="12" xfId="10" applyNumberFormat="1" applyFont="1" applyFill="1" applyBorder="1" applyAlignment="1">
      <alignment horizontal="center" vertical="center"/>
    </xf>
    <xf numFmtId="41" fontId="10" fillId="0" borderId="25" xfId="10" applyFont="1" applyFill="1" applyBorder="1" applyAlignment="1">
      <alignment horizontal="center" vertical="center" wrapText="1"/>
    </xf>
    <xf numFmtId="41" fontId="10" fillId="0" borderId="25" xfId="10" applyFont="1" applyFill="1" applyBorder="1" applyAlignment="1">
      <alignment horizontal="center" vertical="center"/>
    </xf>
    <xf numFmtId="180" fontId="10" fillId="0" borderId="25" xfId="10" applyNumberFormat="1" applyFont="1" applyFill="1" applyBorder="1" applyAlignment="1">
      <alignment horizontal="center" vertical="center"/>
    </xf>
    <xf numFmtId="180" fontId="10" fillId="0" borderId="30" xfId="10" applyNumberFormat="1" applyFont="1" applyFill="1" applyBorder="1" applyAlignment="1">
      <alignment horizontal="center" vertical="center"/>
    </xf>
    <xf numFmtId="41" fontId="10" fillId="0" borderId="11" xfId="10" applyFont="1" applyFill="1" applyBorder="1" applyAlignment="1">
      <alignment horizontal="center" vertical="center"/>
    </xf>
    <xf numFmtId="41" fontId="10" fillId="0" borderId="12" xfId="10" applyFont="1" applyFill="1" applyBorder="1" applyAlignment="1">
      <alignment horizontal="center" vertical="center"/>
    </xf>
    <xf numFmtId="180" fontId="10" fillId="0" borderId="13" xfId="10" applyNumberFormat="1" applyFont="1" applyFill="1" applyBorder="1" applyAlignment="1">
      <alignment horizontal="center" vertical="center"/>
    </xf>
    <xf numFmtId="41" fontId="11" fillId="3" borderId="11" xfId="10" applyFont="1" applyFill="1" applyBorder="1" applyAlignment="1">
      <alignment horizontal="center" vertical="center"/>
    </xf>
    <xf numFmtId="180" fontId="11" fillId="3" borderId="12" xfId="10" applyNumberFormat="1" applyFont="1" applyFill="1" applyBorder="1" applyAlignment="1">
      <alignment horizontal="center" vertical="center"/>
    </xf>
    <xf numFmtId="41" fontId="11" fillId="3" borderId="12" xfId="10" applyFont="1" applyFill="1" applyBorder="1" applyAlignment="1">
      <alignment horizontal="center" vertical="center"/>
    </xf>
    <xf numFmtId="180" fontId="11" fillId="3" borderId="13" xfId="10" applyNumberFormat="1" applyFont="1" applyFill="1" applyBorder="1" applyAlignment="1">
      <alignment horizontal="center" vertical="center"/>
    </xf>
    <xf numFmtId="41" fontId="10" fillId="4" borderId="11" xfId="10" applyFont="1" applyFill="1" applyBorder="1" applyAlignment="1">
      <alignment horizontal="center" vertical="center"/>
    </xf>
    <xf numFmtId="180" fontId="10" fillId="4" borderId="12" xfId="10" applyNumberFormat="1" applyFont="1" applyFill="1" applyBorder="1" applyAlignment="1">
      <alignment horizontal="center" vertical="center"/>
    </xf>
    <xf numFmtId="41" fontId="10" fillId="4" borderId="12" xfId="10" applyFont="1" applyFill="1" applyBorder="1" applyAlignment="1">
      <alignment horizontal="center" vertical="center"/>
    </xf>
    <xf numFmtId="180" fontId="10" fillId="4" borderId="13" xfId="10" applyNumberFormat="1" applyFont="1" applyFill="1" applyBorder="1" applyAlignment="1">
      <alignment horizontal="center" vertical="center"/>
    </xf>
    <xf numFmtId="41" fontId="10" fillId="4" borderId="25" xfId="10" applyFont="1" applyFill="1" applyBorder="1" applyAlignment="1">
      <alignment horizontal="center" vertical="center" wrapText="1"/>
    </xf>
    <xf numFmtId="180" fontId="10" fillId="4" borderId="25" xfId="10" applyNumberFormat="1" applyFont="1" applyFill="1" applyBorder="1" applyAlignment="1">
      <alignment horizontal="center" vertical="center"/>
    </xf>
    <xf numFmtId="41" fontId="10" fillId="4" borderId="47" xfId="10" applyFont="1" applyFill="1" applyBorder="1" applyAlignment="1">
      <alignment horizontal="center" vertical="center"/>
    </xf>
    <xf numFmtId="180" fontId="10" fillId="4" borderId="17" xfId="10" applyNumberFormat="1" applyFont="1" applyFill="1" applyBorder="1" applyAlignment="1">
      <alignment horizontal="center" vertical="center"/>
    </xf>
    <xf numFmtId="41" fontId="10" fillId="4" borderId="17" xfId="10" applyFont="1" applyFill="1" applyBorder="1" applyAlignment="1">
      <alignment horizontal="center" vertical="center"/>
    </xf>
    <xf numFmtId="180" fontId="10" fillId="4" borderId="18" xfId="1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0" xfId="0" applyFont="1" applyAlignment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1" fontId="10" fillId="0" borderId="11" xfId="9" applyFont="1" applyBorder="1" applyAlignment="1">
      <alignment horizontal="center" vertical="center"/>
    </xf>
    <xf numFmtId="41" fontId="10" fillId="0" borderId="12" xfId="9" applyFont="1" applyBorder="1" applyAlignment="1">
      <alignment horizontal="center" vertical="center"/>
    </xf>
    <xf numFmtId="41" fontId="10" fillId="0" borderId="13" xfId="9" applyFont="1" applyBorder="1" applyAlignment="1">
      <alignment horizontal="center" vertical="center"/>
    </xf>
    <xf numFmtId="0" fontId="3" fillId="0" borderId="0" xfId="0" applyFont="1" applyAlignment="1"/>
    <xf numFmtId="0" fontId="10" fillId="0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41" fontId="11" fillId="3" borderId="11" xfId="9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1" fontId="10" fillId="4" borderId="11" xfId="9" applyNumberFormat="1" applyFont="1" applyFill="1" applyBorder="1" applyAlignment="1">
      <alignment horizontal="center" vertical="center"/>
    </xf>
    <xf numFmtId="41" fontId="10" fillId="4" borderId="13" xfId="9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41" fontId="10" fillId="4" borderId="16" xfId="9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8" fillId="0" borderId="0" xfId="1" applyFont="1" applyAlignment="1">
      <alignment horizontal="left" vertical="center"/>
    </xf>
    <xf numFmtId="0" fontId="8" fillId="0" borderId="19" xfId="1" applyFont="1" applyBorder="1" applyAlignment="1">
      <alignment horizontal="right" vertical="center"/>
    </xf>
    <xf numFmtId="0" fontId="10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0" fontId="10" fillId="2" borderId="2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2" borderId="23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right" vertical="center"/>
    </xf>
    <xf numFmtId="0" fontId="8" fillId="2" borderId="2" xfId="1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left" vertical="center" wrapText="1"/>
    </xf>
    <xf numFmtId="0" fontId="10" fillId="2" borderId="32" xfId="1" applyFont="1" applyFill="1" applyBorder="1" applyAlignment="1">
      <alignment horizontal="left" vertical="center" wrapText="1"/>
    </xf>
    <xf numFmtId="0" fontId="10" fillId="2" borderId="33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5" xfId="7" applyFont="1" applyFill="1" applyBorder="1" applyAlignment="1">
      <alignment horizontal="center" vertical="center" wrapText="1"/>
    </xf>
    <xf numFmtId="0" fontId="10" fillId="2" borderId="5" xfId="7" applyFont="1" applyFill="1" applyBorder="1" applyAlignment="1">
      <alignment horizontal="center" vertical="center"/>
    </xf>
    <xf numFmtId="0" fontId="23" fillId="0" borderId="19" xfId="7" applyFont="1" applyBorder="1" applyAlignment="1">
      <alignment horizontal="right" vertical="center"/>
    </xf>
    <xf numFmtId="0" fontId="7" fillId="0" borderId="0" xfId="7" applyFont="1" applyAlignment="1">
      <alignment horizontal="left" vertical="center"/>
    </xf>
    <xf numFmtId="0" fontId="8" fillId="0" borderId="1" xfId="7" applyFont="1" applyBorder="1" applyAlignment="1">
      <alignment horizontal="left" vertical="center"/>
    </xf>
    <xf numFmtId="0" fontId="10" fillId="2" borderId="31" xfId="7" applyFont="1" applyFill="1" applyBorder="1" applyAlignment="1">
      <alignment horizontal="left" vertical="center" wrapText="1"/>
    </xf>
    <xf numFmtId="0" fontId="10" fillId="2" borderId="33" xfId="7" applyFont="1" applyFill="1" applyBorder="1" applyAlignment="1">
      <alignment horizontal="left" vertical="center" wrapText="1"/>
    </xf>
    <xf numFmtId="0" fontId="10" fillId="2" borderId="5" xfId="7" applyNumberFormat="1" applyFont="1" applyFill="1" applyBorder="1" applyAlignment="1">
      <alignment horizontal="center" vertical="center"/>
    </xf>
    <xf numFmtId="0" fontId="14" fillId="2" borderId="31" xfId="7" applyFont="1" applyFill="1" applyBorder="1" applyAlignment="1">
      <alignment horizontal="left" vertical="center" wrapText="1"/>
    </xf>
    <xf numFmtId="0" fontId="14" fillId="2" borderId="32" xfId="7" applyFont="1" applyFill="1" applyBorder="1" applyAlignment="1">
      <alignment horizontal="left" vertical="center" wrapText="1"/>
    </xf>
    <xf numFmtId="0" fontId="14" fillId="2" borderId="33" xfId="7" applyFont="1" applyFill="1" applyBorder="1" applyAlignment="1">
      <alignment horizontal="left" vertical="center" wrapText="1"/>
    </xf>
    <xf numFmtId="0" fontId="14" fillId="2" borderId="5" xfId="7" applyFont="1" applyFill="1" applyBorder="1" applyAlignment="1">
      <alignment horizontal="center" vertical="center" wrapText="1"/>
    </xf>
    <xf numFmtId="0" fontId="8" fillId="0" borderId="19" xfId="7" applyFont="1" applyBorder="1" applyAlignment="1">
      <alignment horizontal="left" vertical="center"/>
    </xf>
    <xf numFmtId="0" fontId="14" fillId="2" borderId="23" xfId="7" applyFont="1" applyFill="1" applyBorder="1" applyAlignment="1">
      <alignment horizontal="center" vertical="center" wrapText="1"/>
    </xf>
    <xf numFmtId="0" fontId="14" fillId="2" borderId="24" xfId="7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0" borderId="1" xfId="7" applyFont="1" applyBorder="1" applyAlignment="1">
      <alignment horizontal="left"/>
    </xf>
    <xf numFmtId="0" fontId="8" fillId="0" borderId="1" xfId="7" applyFont="1" applyBorder="1" applyAlignment="1">
      <alignment horizontal="right"/>
    </xf>
    <xf numFmtId="0" fontId="14" fillId="2" borderId="43" xfId="7" applyFont="1" applyFill="1" applyBorder="1" applyAlignment="1">
      <alignment horizontal="center" vertical="center" wrapText="1"/>
    </xf>
    <xf numFmtId="0" fontId="14" fillId="2" borderId="44" xfId="7" applyFont="1" applyFill="1" applyBorder="1" applyAlignment="1">
      <alignment horizontal="center" vertical="center" wrapText="1"/>
    </xf>
    <xf numFmtId="0" fontId="14" fillId="2" borderId="45" xfId="7" applyFont="1" applyFill="1" applyBorder="1" applyAlignment="1">
      <alignment horizontal="center" vertical="center" wrapText="1"/>
    </xf>
    <xf numFmtId="0" fontId="10" fillId="2" borderId="20" xfId="7" applyFont="1" applyFill="1" applyBorder="1" applyAlignment="1">
      <alignment horizontal="left" vertical="center" wrapText="1"/>
    </xf>
    <xf numFmtId="0" fontId="10" fillId="2" borderId="21" xfId="7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8" fillId="0" borderId="1" xfId="0" applyFont="1" applyBorder="1" applyAlignment="1">
      <alignment horizontal="right" vertical="center"/>
    </xf>
    <xf numFmtId="0" fontId="10" fillId="2" borderId="48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1" fontId="10" fillId="4" borderId="11" xfId="2" applyFont="1" applyFill="1" applyBorder="1" applyAlignment="1">
      <alignment horizontal="center" vertical="center"/>
    </xf>
    <xf numFmtId="41" fontId="10" fillId="4" borderId="47" xfId="3" applyNumberFormat="1" applyFont="1" applyFill="1" applyBorder="1" applyAlignment="1">
      <alignment horizontal="center" vertical="center" wrapText="1"/>
    </xf>
    <xf numFmtId="41" fontId="10" fillId="4" borderId="16" xfId="2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left" vertical="center" wrapText="1"/>
    </xf>
    <xf numFmtId="0" fontId="8" fillId="2" borderId="21" xfId="1" applyFont="1" applyFill="1" applyBorder="1" applyAlignment="1">
      <alignment horizontal="left" vertical="center" wrapText="1"/>
    </xf>
    <xf numFmtId="41" fontId="10" fillId="4" borderId="34" xfId="2" applyFont="1" applyFill="1" applyBorder="1" applyAlignment="1">
      <alignment horizontal="center" vertical="center"/>
    </xf>
    <xf numFmtId="41" fontId="16" fillId="4" borderId="25" xfId="2" applyFont="1" applyFill="1" applyBorder="1" applyAlignment="1">
      <alignment horizontal="center" vertical="center"/>
    </xf>
    <xf numFmtId="41" fontId="10" fillId="4" borderId="25" xfId="2" applyFont="1" applyFill="1" applyBorder="1" applyAlignment="1">
      <alignment horizontal="center" vertical="center"/>
    </xf>
    <xf numFmtId="41" fontId="10" fillId="4" borderId="30" xfId="2" applyFont="1" applyFill="1" applyBorder="1" applyAlignment="1">
      <alignment horizontal="center" vertical="center"/>
    </xf>
    <xf numFmtId="41" fontId="10" fillId="4" borderId="50" xfId="2" applyFont="1" applyFill="1" applyBorder="1" applyAlignment="1">
      <alignment horizontal="center" vertical="center"/>
    </xf>
    <xf numFmtId="41" fontId="10" fillId="4" borderId="47" xfId="2" applyFont="1" applyFill="1" applyBorder="1" applyAlignment="1">
      <alignment horizontal="center" vertical="center"/>
    </xf>
    <xf numFmtId="0" fontId="10" fillId="4" borderId="34" xfId="1" applyFont="1" applyFill="1" applyBorder="1" applyAlignment="1">
      <alignment horizontal="center" vertical="center" shrinkToFit="1"/>
    </xf>
    <xf numFmtId="0" fontId="10" fillId="4" borderId="12" xfId="1" applyFont="1" applyFill="1" applyBorder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178" fontId="10" fillId="4" borderId="47" xfId="5" applyFont="1" applyFill="1" applyBorder="1" applyAlignment="1">
      <alignment horizontal="right" vertical="center"/>
    </xf>
    <xf numFmtId="41" fontId="8" fillId="4" borderId="28" xfId="6" applyFont="1" applyFill="1" applyBorder="1" applyAlignment="1">
      <alignment horizontal="center" vertical="center"/>
    </xf>
    <xf numFmtId="41" fontId="8" fillId="4" borderId="11" xfId="6" applyFont="1" applyFill="1" applyBorder="1" applyAlignment="1">
      <alignment horizontal="center" vertical="center"/>
    </xf>
    <xf numFmtId="41" fontId="8" fillId="4" borderId="16" xfId="6" applyFont="1" applyFill="1" applyBorder="1" applyAlignment="1">
      <alignment horizontal="center" vertical="center"/>
    </xf>
    <xf numFmtId="41" fontId="8" fillId="4" borderId="18" xfId="2" applyFont="1" applyFill="1" applyBorder="1" applyAlignment="1">
      <alignment horizontal="center" vertical="center"/>
    </xf>
    <xf numFmtId="41" fontId="10" fillId="3" borderId="16" xfId="8" applyNumberFormat="1" applyFont="1" applyFill="1" applyBorder="1" applyAlignment="1">
      <alignment horizontal="center" vertical="center"/>
    </xf>
    <xf numFmtId="41" fontId="10" fillId="3" borderId="17" xfId="8" applyNumberFormat="1" applyFont="1" applyFill="1" applyBorder="1" applyAlignment="1">
      <alignment horizontal="center" vertical="center"/>
    </xf>
    <xf numFmtId="41" fontId="10" fillId="3" borderId="27" xfId="8" applyNumberFormat="1" applyFont="1" applyFill="1" applyBorder="1" applyAlignment="1">
      <alignment horizontal="center" vertical="center"/>
    </xf>
    <xf numFmtId="41" fontId="10" fillId="3" borderId="18" xfId="8" applyFont="1" applyFill="1" applyBorder="1" applyAlignment="1">
      <alignment horizontal="center" vertical="center"/>
    </xf>
    <xf numFmtId="0" fontId="10" fillId="2" borderId="32" xfId="7" applyFont="1" applyFill="1" applyBorder="1" applyAlignment="1">
      <alignment horizontal="left" vertical="center" wrapText="1"/>
    </xf>
    <xf numFmtId="0" fontId="10" fillId="2" borderId="5" xfId="7" applyNumberFormat="1" applyFont="1" applyFill="1" applyBorder="1" applyAlignment="1">
      <alignment horizontal="center" vertical="center" wrapText="1"/>
    </xf>
    <xf numFmtId="41" fontId="11" fillId="5" borderId="12" xfId="2" applyNumberFormat="1" applyFont="1" applyFill="1" applyBorder="1" applyAlignment="1">
      <alignment horizontal="right" vertical="center"/>
    </xf>
  </cellXfs>
  <cellStyles count="11">
    <cellStyle name="쉼표 [0] 11" xfId="6"/>
    <cellStyle name="쉼표 [0] 23 2 2" xfId="10"/>
    <cellStyle name="쉼표 [0] 28" xfId="2"/>
    <cellStyle name="쉼표 [0] 28 10" xfId="9"/>
    <cellStyle name="쉼표 [0] 28 3" xfId="8"/>
    <cellStyle name="쉼표 [0]_1" xfId="3"/>
    <cellStyle name="쉼표 [0]_4" xfId="5"/>
    <cellStyle name="표준" xfId="0" builtinId="0"/>
    <cellStyle name="표준_1" xfId="4"/>
    <cellStyle name="표준_제14장.교육 및 문화" xfId="1"/>
    <cellStyle name="표준_제14장.교육 및 문화_문화관광과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T19"/>
  <sheetViews>
    <sheetView tabSelected="1" workbookViewId="0">
      <selection activeCell="T8" sqref="T8"/>
    </sheetView>
  </sheetViews>
  <sheetFormatPr defaultRowHeight="30" customHeight="1" x14ac:dyDescent="0.3"/>
  <cols>
    <col min="1" max="1" width="16.5" style="1" customWidth="1"/>
    <col min="2" max="3" width="8.25" style="1" customWidth="1"/>
    <col min="4" max="4" width="10.875" style="1" customWidth="1"/>
    <col min="5" max="5" width="11" style="1" customWidth="1"/>
    <col min="6" max="6" width="9" style="1"/>
    <col min="7" max="7" width="7.75" style="1" customWidth="1"/>
    <col min="8" max="8" width="7.875" style="1" customWidth="1"/>
    <col min="9" max="9" width="6.125" style="1" customWidth="1"/>
    <col min="10" max="11" width="6" style="1" customWidth="1"/>
    <col min="12" max="12" width="6.75" style="1" customWidth="1"/>
    <col min="13" max="13" width="6.25" style="1" customWidth="1"/>
    <col min="14" max="14" width="7.25" style="1" customWidth="1"/>
    <col min="15" max="15" width="8" style="1" customWidth="1"/>
    <col min="16" max="16" width="10.875" style="1" customWidth="1"/>
    <col min="17" max="16384" width="9" style="1"/>
  </cols>
  <sheetData>
    <row r="2" spans="1:20" ht="36" customHeight="1" x14ac:dyDescent="0.3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20" ht="27" customHeight="1" x14ac:dyDescent="0.3">
      <c r="A3" s="303" t="s">
        <v>1</v>
      </c>
      <c r="B3" s="303"/>
      <c r="C3" s="303"/>
      <c r="D3" s="303"/>
      <c r="E3" s="303"/>
      <c r="F3" s="303"/>
      <c r="G3" s="2"/>
      <c r="H3" s="2"/>
      <c r="I3" s="2"/>
    </row>
    <row r="4" spans="1:20" ht="27" customHeight="1" x14ac:dyDescent="0.3">
      <c r="A4" s="304" t="s">
        <v>2</v>
      </c>
      <c r="B4" s="304"/>
      <c r="C4" s="3"/>
      <c r="N4" s="305" t="s">
        <v>3</v>
      </c>
      <c r="O4" s="305"/>
      <c r="P4" s="305"/>
    </row>
    <row r="5" spans="1:20" s="4" customFormat="1" ht="28.5" customHeight="1" x14ac:dyDescent="0.3">
      <c r="A5" s="306" t="s">
        <v>349</v>
      </c>
      <c r="B5" s="309" t="s">
        <v>4</v>
      </c>
      <c r="C5" s="310"/>
      <c r="D5" s="301" t="s">
        <v>5</v>
      </c>
      <c r="E5" s="301" t="s">
        <v>6</v>
      </c>
      <c r="F5" s="301" t="s">
        <v>7</v>
      </c>
      <c r="G5" s="301"/>
      <c r="H5" s="301"/>
      <c r="I5" s="301" t="s">
        <v>8</v>
      </c>
      <c r="J5" s="301"/>
      <c r="K5" s="301"/>
      <c r="L5" s="301"/>
      <c r="M5" s="301"/>
      <c r="N5" s="301"/>
      <c r="O5" s="301"/>
      <c r="P5" s="301" t="s">
        <v>9</v>
      </c>
    </row>
    <row r="6" spans="1:20" s="4" customFormat="1" ht="32.25" customHeight="1" x14ac:dyDescent="0.3">
      <c r="A6" s="307"/>
      <c r="B6" s="311"/>
      <c r="C6" s="312"/>
      <c r="D6" s="301"/>
      <c r="E6" s="301"/>
      <c r="F6" s="301" t="s">
        <v>10</v>
      </c>
      <c r="G6" s="301" t="s">
        <v>11</v>
      </c>
      <c r="H6" s="301" t="s">
        <v>12</v>
      </c>
      <c r="I6" s="301" t="s">
        <v>13</v>
      </c>
      <c r="J6" s="301" t="s">
        <v>14</v>
      </c>
      <c r="K6" s="301"/>
      <c r="L6" s="301"/>
      <c r="M6" s="301" t="s">
        <v>15</v>
      </c>
      <c r="N6" s="301"/>
      <c r="O6" s="301"/>
      <c r="P6" s="301"/>
    </row>
    <row r="7" spans="1:20" s="4" customFormat="1" ht="31.5" customHeight="1" x14ac:dyDescent="0.3">
      <c r="A7" s="308"/>
      <c r="B7" s="5" t="s">
        <v>16</v>
      </c>
      <c r="C7" s="5" t="s">
        <v>17</v>
      </c>
      <c r="D7" s="301"/>
      <c r="E7" s="301"/>
      <c r="F7" s="301"/>
      <c r="G7" s="301"/>
      <c r="H7" s="301"/>
      <c r="I7" s="301"/>
      <c r="J7" s="5" t="s">
        <v>10</v>
      </c>
      <c r="K7" s="5" t="s">
        <v>18</v>
      </c>
      <c r="L7" s="5" t="s">
        <v>19</v>
      </c>
      <c r="M7" s="5" t="s">
        <v>20</v>
      </c>
      <c r="N7" s="5" t="s">
        <v>21</v>
      </c>
      <c r="O7" s="5" t="s">
        <v>12</v>
      </c>
      <c r="P7" s="301"/>
    </row>
    <row r="8" spans="1:20" s="11" customFormat="1" ht="30" customHeight="1" x14ac:dyDescent="0.3">
      <c r="A8" s="6">
        <v>2018</v>
      </c>
      <c r="B8" s="7">
        <v>59</v>
      </c>
      <c r="C8" s="7">
        <v>17</v>
      </c>
      <c r="D8" s="8">
        <v>228</v>
      </c>
      <c r="E8" s="8">
        <v>228</v>
      </c>
      <c r="F8" s="8">
        <v>2154</v>
      </c>
      <c r="G8" s="8">
        <v>1104</v>
      </c>
      <c r="H8" s="8">
        <v>1050</v>
      </c>
      <c r="I8" s="8">
        <v>599</v>
      </c>
      <c r="J8" s="8">
        <v>474</v>
      </c>
      <c r="K8" s="8">
        <v>229</v>
      </c>
      <c r="L8" s="8">
        <v>245</v>
      </c>
      <c r="M8" s="8">
        <v>125</v>
      </c>
      <c r="N8" s="8">
        <v>93</v>
      </c>
      <c r="O8" s="8">
        <v>32</v>
      </c>
      <c r="P8" s="9">
        <v>4.5</v>
      </c>
      <c r="Q8" s="1"/>
      <c r="R8" s="10"/>
      <c r="S8" s="10"/>
    </row>
    <row r="9" spans="1:20" s="11" customFormat="1" ht="30" customHeight="1" x14ac:dyDescent="0.3">
      <c r="A9" s="6">
        <v>2019</v>
      </c>
      <c r="B9" s="7">
        <v>59</v>
      </c>
      <c r="C9" s="7">
        <v>12</v>
      </c>
      <c r="D9" s="8">
        <v>228</v>
      </c>
      <c r="E9" s="8">
        <v>227</v>
      </c>
      <c r="F9" s="8">
        <v>2096</v>
      </c>
      <c r="G9" s="8">
        <v>1072</v>
      </c>
      <c r="H9" s="8">
        <v>1024</v>
      </c>
      <c r="I9" s="8">
        <v>597</v>
      </c>
      <c r="J9" s="8">
        <v>478</v>
      </c>
      <c r="K9" s="8">
        <v>231</v>
      </c>
      <c r="L9" s="8">
        <v>247</v>
      </c>
      <c r="M9" s="8">
        <v>119</v>
      </c>
      <c r="N9" s="8">
        <v>84</v>
      </c>
      <c r="O9" s="8">
        <v>35</v>
      </c>
      <c r="P9" s="9">
        <v>4.3849372384937242</v>
      </c>
      <c r="Q9" s="1"/>
      <c r="R9" s="10"/>
      <c r="S9" s="10"/>
    </row>
    <row r="10" spans="1:20" s="11" customFormat="1" ht="30" customHeight="1" x14ac:dyDescent="0.3">
      <c r="A10" s="6">
        <v>2020</v>
      </c>
      <c r="B10" s="12">
        <v>58</v>
      </c>
      <c r="C10" s="12">
        <v>12</v>
      </c>
      <c r="D10" s="8">
        <v>227</v>
      </c>
      <c r="E10" s="8">
        <v>228</v>
      </c>
      <c r="F10" s="8">
        <v>2023</v>
      </c>
      <c r="G10" s="8">
        <v>1032</v>
      </c>
      <c r="H10" s="8">
        <v>991</v>
      </c>
      <c r="I10" s="8">
        <v>600</v>
      </c>
      <c r="J10" s="8">
        <v>482</v>
      </c>
      <c r="K10" s="8">
        <v>229</v>
      </c>
      <c r="L10" s="8">
        <v>253</v>
      </c>
      <c r="M10" s="8">
        <v>118</v>
      </c>
      <c r="N10" s="8">
        <v>79</v>
      </c>
      <c r="O10" s="8">
        <v>39</v>
      </c>
      <c r="P10" s="9">
        <v>4.0298804780876498</v>
      </c>
      <c r="Q10" s="13"/>
      <c r="R10" s="10"/>
      <c r="S10" s="10"/>
    </row>
    <row r="11" spans="1:20" s="11" customFormat="1" ht="30" customHeight="1" x14ac:dyDescent="0.3">
      <c r="A11" s="6">
        <v>2021</v>
      </c>
      <c r="B11" s="12">
        <v>58</v>
      </c>
      <c r="C11" s="12">
        <v>10</v>
      </c>
      <c r="D11" s="8">
        <v>221</v>
      </c>
      <c r="E11" s="8">
        <v>221</v>
      </c>
      <c r="F11" s="8">
        <v>1985</v>
      </c>
      <c r="G11" s="8">
        <v>998</v>
      </c>
      <c r="H11" s="8">
        <v>987</v>
      </c>
      <c r="I11" s="8">
        <v>612</v>
      </c>
      <c r="J11" s="8">
        <v>499</v>
      </c>
      <c r="K11" s="8">
        <v>230</v>
      </c>
      <c r="L11" s="8">
        <v>269</v>
      </c>
      <c r="M11" s="8">
        <v>113</v>
      </c>
      <c r="N11" s="8">
        <v>72</v>
      </c>
      <c r="O11" s="8">
        <v>41</v>
      </c>
      <c r="P11" s="9">
        <v>3.9779559118236474</v>
      </c>
      <c r="Q11" s="13"/>
      <c r="R11" s="10"/>
      <c r="S11" s="10"/>
    </row>
    <row r="12" spans="1:20" s="11" customFormat="1" ht="30" customHeight="1" x14ac:dyDescent="0.3">
      <c r="A12" s="6">
        <v>2022</v>
      </c>
      <c r="B12" s="12">
        <v>56</v>
      </c>
      <c r="C12" s="12">
        <v>10</v>
      </c>
      <c r="D12" s="8">
        <v>218</v>
      </c>
      <c r="E12" s="8">
        <v>218</v>
      </c>
      <c r="F12" s="8">
        <v>1869</v>
      </c>
      <c r="G12" s="8">
        <v>959</v>
      </c>
      <c r="H12" s="8">
        <v>910</v>
      </c>
      <c r="I12" s="8">
        <v>613</v>
      </c>
      <c r="J12" s="8">
        <v>496</v>
      </c>
      <c r="K12" s="8">
        <v>227</v>
      </c>
      <c r="L12" s="8">
        <v>269</v>
      </c>
      <c r="M12" s="8">
        <v>117</v>
      </c>
      <c r="N12" s="8">
        <v>74</v>
      </c>
      <c r="O12" s="8">
        <v>43</v>
      </c>
      <c r="P12" s="9">
        <v>3.8</v>
      </c>
      <c r="Q12" s="13"/>
      <c r="R12" s="10"/>
      <c r="S12" s="10"/>
    </row>
    <row r="13" spans="1:20" ht="30" customHeight="1" x14ac:dyDescent="0.3">
      <c r="A13" s="14">
        <v>2023</v>
      </c>
      <c r="B13" s="15">
        <f>SUM(B14:B18)</f>
        <v>76</v>
      </c>
      <c r="C13" s="15">
        <f>SUM(C14:C18)</f>
        <v>9</v>
      </c>
      <c r="D13" s="16">
        <f t="shared" ref="D13:O13" si="0">SUM(D14:D18)</f>
        <v>219</v>
      </c>
      <c r="E13" s="16">
        <f t="shared" si="0"/>
        <v>219</v>
      </c>
      <c r="F13" s="16">
        <f t="shared" si="0"/>
        <v>1769</v>
      </c>
      <c r="G13" s="16">
        <f>SUM(G14:G18)</f>
        <v>913</v>
      </c>
      <c r="H13" s="16">
        <f t="shared" si="0"/>
        <v>856</v>
      </c>
      <c r="I13" s="16">
        <f t="shared" si="0"/>
        <v>572</v>
      </c>
      <c r="J13" s="16">
        <f t="shared" si="0"/>
        <v>457</v>
      </c>
      <c r="K13" s="16">
        <f t="shared" si="0"/>
        <v>216</v>
      </c>
      <c r="L13" s="16">
        <f t="shared" si="0"/>
        <v>241</v>
      </c>
      <c r="M13" s="16">
        <f t="shared" si="0"/>
        <v>115</v>
      </c>
      <c r="N13" s="16">
        <f t="shared" si="0"/>
        <v>74</v>
      </c>
      <c r="O13" s="16">
        <f t="shared" si="0"/>
        <v>41</v>
      </c>
      <c r="P13" s="17">
        <f t="shared" ref="P13:P18" si="1">F13/J13</f>
        <v>3.8708971553610505</v>
      </c>
      <c r="Q13" s="18"/>
      <c r="R13" s="10"/>
      <c r="S13" s="10"/>
      <c r="T13" s="1" t="s">
        <v>22</v>
      </c>
    </row>
    <row r="14" spans="1:20" ht="39" customHeight="1" x14ac:dyDescent="0.3">
      <c r="A14" s="19" t="s">
        <v>23</v>
      </c>
      <c r="B14" s="20">
        <v>21</v>
      </c>
      <c r="C14" s="20">
        <v>0</v>
      </c>
      <c r="D14" s="21">
        <v>19</v>
      </c>
      <c r="E14" s="21">
        <v>19</v>
      </c>
      <c r="F14" s="21">
        <v>123</v>
      </c>
      <c r="G14" s="21">
        <v>66</v>
      </c>
      <c r="H14" s="21">
        <v>57</v>
      </c>
      <c r="I14" s="21">
        <f>J14+M14</f>
        <v>36</v>
      </c>
      <c r="J14" s="21">
        <f t="shared" ref="J14:J18" si="2">SUM(K14:L14)</f>
        <v>36</v>
      </c>
      <c r="K14" s="21">
        <v>0</v>
      </c>
      <c r="L14" s="21">
        <v>36</v>
      </c>
      <c r="M14" s="21">
        <f t="shared" ref="M14:M18" si="3">SUM(N14:O14)</f>
        <v>0</v>
      </c>
      <c r="N14" s="21">
        <v>0</v>
      </c>
      <c r="O14" s="21">
        <v>0</v>
      </c>
      <c r="P14" s="22">
        <f t="shared" si="1"/>
        <v>3.4166666666666665</v>
      </c>
    </row>
    <row r="15" spans="1:20" ht="39" customHeight="1" x14ac:dyDescent="0.3">
      <c r="A15" s="23" t="s">
        <v>24</v>
      </c>
      <c r="B15" s="20">
        <v>19</v>
      </c>
      <c r="C15" s="20">
        <v>8</v>
      </c>
      <c r="D15" s="21">
        <v>121</v>
      </c>
      <c r="E15" s="21">
        <v>121</v>
      </c>
      <c r="F15" s="21">
        <v>799</v>
      </c>
      <c r="G15" s="21">
        <v>395</v>
      </c>
      <c r="H15" s="21">
        <v>404</v>
      </c>
      <c r="I15" s="21">
        <f>J15+M15</f>
        <v>248</v>
      </c>
      <c r="J15" s="21">
        <f t="shared" si="2"/>
        <v>186</v>
      </c>
      <c r="K15" s="21">
        <v>82</v>
      </c>
      <c r="L15" s="21">
        <v>104</v>
      </c>
      <c r="M15" s="21">
        <f t="shared" si="3"/>
        <v>62</v>
      </c>
      <c r="N15" s="21">
        <v>37</v>
      </c>
      <c r="O15" s="21">
        <v>25</v>
      </c>
      <c r="P15" s="22">
        <f t="shared" si="1"/>
        <v>4.295698924731183</v>
      </c>
      <c r="R15" s="1" t="s">
        <v>25</v>
      </c>
    </row>
    <row r="16" spans="1:20" ht="39" customHeight="1" x14ac:dyDescent="0.3">
      <c r="A16" s="23" t="s">
        <v>26</v>
      </c>
      <c r="B16" s="20">
        <v>12</v>
      </c>
      <c r="C16" s="20">
        <v>1</v>
      </c>
      <c r="D16" s="21">
        <v>45</v>
      </c>
      <c r="E16" s="21">
        <v>45</v>
      </c>
      <c r="F16" s="21">
        <f>SUM(G16:H16)</f>
        <v>418</v>
      </c>
      <c r="G16" s="21">
        <v>205</v>
      </c>
      <c r="H16" s="21">
        <v>213</v>
      </c>
      <c r="I16" s="21">
        <f>J16+M16</f>
        <v>169</v>
      </c>
      <c r="J16" s="21">
        <f t="shared" si="2"/>
        <v>135</v>
      </c>
      <c r="K16" s="21">
        <v>80</v>
      </c>
      <c r="L16" s="21">
        <v>55</v>
      </c>
      <c r="M16" s="21">
        <f t="shared" si="3"/>
        <v>34</v>
      </c>
      <c r="N16" s="21">
        <v>22</v>
      </c>
      <c r="O16" s="21">
        <v>12</v>
      </c>
      <c r="P16" s="22">
        <f t="shared" si="1"/>
        <v>3.0962962962962961</v>
      </c>
      <c r="R16" s="24" t="s">
        <v>27</v>
      </c>
    </row>
    <row r="17" spans="1:18" ht="43.5" customHeight="1" x14ac:dyDescent="0.3">
      <c r="A17" s="23" t="s">
        <v>28</v>
      </c>
      <c r="B17" s="20">
        <v>12</v>
      </c>
      <c r="C17" s="362">
        <v>0</v>
      </c>
      <c r="D17" s="26">
        <v>27</v>
      </c>
      <c r="E17" s="26">
        <v>27</v>
      </c>
      <c r="F17" s="21">
        <f>SUM(G17:H17)</f>
        <v>328</v>
      </c>
      <c r="G17" s="27">
        <v>180</v>
      </c>
      <c r="H17" s="27">
        <v>148</v>
      </c>
      <c r="I17" s="21">
        <f>J17+M17</f>
        <v>94</v>
      </c>
      <c r="J17" s="21">
        <f t="shared" si="2"/>
        <v>81</v>
      </c>
      <c r="K17" s="27">
        <v>43</v>
      </c>
      <c r="L17" s="27">
        <v>38</v>
      </c>
      <c r="M17" s="21">
        <f t="shared" si="3"/>
        <v>13</v>
      </c>
      <c r="N17" s="27">
        <v>11</v>
      </c>
      <c r="O17" s="27">
        <v>2</v>
      </c>
      <c r="P17" s="22">
        <f t="shared" si="1"/>
        <v>4.0493827160493829</v>
      </c>
      <c r="R17" s="24"/>
    </row>
    <row r="18" spans="1:18" ht="43.5" customHeight="1" x14ac:dyDescent="0.3">
      <c r="A18" s="28" t="s">
        <v>29</v>
      </c>
      <c r="B18" s="363">
        <v>12</v>
      </c>
      <c r="C18" s="364">
        <v>0</v>
      </c>
      <c r="D18" s="30">
        <v>7</v>
      </c>
      <c r="E18" s="30">
        <v>7</v>
      </c>
      <c r="F18" s="31">
        <f>SUM(G18:H18)</f>
        <v>101</v>
      </c>
      <c r="G18" s="30">
        <v>67</v>
      </c>
      <c r="H18" s="30">
        <v>34</v>
      </c>
      <c r="I18" s="31">
        <f>J18+M18</f>
        <v>25</v>
      </c>
      <c r="J18" s="31">
        <f t="shared" si="2"/>
        <v>19</v>
      </c>
      <c r="K18" s="30">
        <v>11</v>
      </c>
      <c r="L18" s="30">
        <v>8</v>
      </c>
      <c r="M18" s="31">
        <f t="shared" si="3"/>
        <v>6</v>
      </c>
      <c r="N18" s="30">
        <v>4</v>
      </c>
      <c r="O18" s="30">
        <v>2</v>
      </c>
      <c r="P18" s="32">
        <f t="shared" si="1"/>
        <v>5.3157894736842106</v>
      </c>
      <c r="R18" s="24"/>
    </row>
    <row r="19" spans="1:18" ht="30" customHeight="1" x14ac:dyDescent="0.3">
      <c r="A19" s="299" t="s">
        <v>30</v>
      </c>
      <c r="B19" s="299"/>
      <c r="C19" s="299"/>
      <c r="D19" s="299"/>
      <c r="K19" s="300" t="s">
        <v>31</v>
      </c>
      <c r="L19" s="300"/>
      <c r="M19" s="300"/>
      <c r="N19" s="300"/>
      <c r="O19" s="300"/>
      <c r="P19" s="300"/>
    </row>
  </sheetData>
  <mergeCells count="19">
    <mergeCell ref="A2:P2"/>
    <mergeCell ref="A3:F3"/>
    <mergeCell ref="A4:B4"/>
    <mergeCell ref="N4:P4"/>
    <mergeCell ref="A5:A7"/>
    <mergeCell ref="B5:C6"/>
    <mergeCell ref="D5:D7"/>
    <mergeCell ref="E5:E7"/>
    <mergeCell ref="F5:H5"/>
    <mergeCell ref="I5:O5"/>
    <mergeCell ref="A19:D19"/>
    <mergeCell ref="K19:P19"/>
    <mergeCell ref="P5:P7"/>
    <mergeCell ref="F6:F7"/>
    <mergeCell ref="G6:G7"/>
    <mergeCell ref="H6:H7"/>
    <mergeCell ref="I6:I7"/>
    <mergeCell ref="J6:L6"/>
    <mergeCell ref="M6:O6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9"/>
  <sheetViews>
    <sheetView workbookViewId="0">
      <selection activeCell="N12" sqref="N12"/>
    </sheetView>
  </sheetViews>
  <sheetFormatPr defaultColWidth="9" defaultRowHeight="21" customHeight="1" x14ac:dyDescent="0.15"/>
  <cols>
    <col min="1" max="1" width="7.75" style="212" customWidth="1"/>
    <col min="2" max="2" width="6.625" style="212" customWidth="1"/>
    <col min="3" max="3" width="5.125" style="212" customWidth="1"/>
    <col min="4" max="4" width="7.25" style="212" customWidth="1"/>
    <col min="5" max="5" width="9.375" style="212" customWidth="1"/>
    <col min="6" max="6" width="11" style="212" customWidth="1"/>
    <col min="7" max="7" width="9.875" style="212" customWidth="1"/>
    <col min="8" max="8" width="13.25" style="212" customWidth="1"/>
    <col min="9" max="9" width="14" style="212" customWidth="1"/>
    <col min="10" max="10" width="6.5" style="212" customWidth="1"/>
    <col min="11" max="11" width="12.5" style="212" customWidth="1"/>
    <col min="12" max="12" width="9.625" style="212" customWidth="1"/>
    <col min="13" max="13" width="8" style="212" customWidth="1"/>
    <col min="14" max="14" width="12.875" style="212" customWidth="1"/>
    <col min="15" max="15" width="10" style="212" customWidth="1"/>
    <col min="16" max="16" width="10.25" style="212" customWidth="1"/>
    <col min="17" max="16384" width="9" style="212"/>
  </cols>
  <sheetData>
    <row r="1" spans="1:19" s="209" customFormat="1" ht="21" customHeight="1" x14ac:dyDescent="0.3"/>
    <row r="2" spans="1:19" ht="22.5" customHeight="1" x14ac:dyDescent="0.15">
      <c r="A2" s="330" t="s">
        <v>217</v>
      </c>
      <c r="B2" s="330"/>
      <c r="C2" s="330"/>
      <c r="D2" s="330"/>
      <c r="E2" s="330"/>
      <c r="F2" s="330"/>
      <c r="G2" s="330"/>
      <c r="H2" s="210"/>
      <c r="I2" s="210"/>
      <c r="J2" s="211"/>
      <c r="K2" s="211"/>
      <c r="L2" s="211"/>
      <c r="M2" s="211"/>
      <c r="N2" s="211"/>
      <c r="O2" s="211"/>
      <c r="P2" s="211"/>
    </row>
    <row r="3" spans="1:19" s="209" customFormat="1" ht="27" customHeight="1" x14ac:dyDescent="0.3">
      <c r="A3" s="207" t="s">
        <v>218</v>
      </c>
      <c r="B3" s="213"/>
      <c r="C3" s="213"/>
      <c r="D3" s="213"/>
      <c r="E3" s="213"/>
      <c r="F3" s="213"/>
      <c r="G3" s="213"/>
      <c r="H3" s="213"/>
      <c r="I3" s="213"/>
      <c r="J3" s="214"/>
      <c r="K3" s="214"/>
      <c r="L3" s="214"/>
      <c r="M3" s="214"/>
      <c r="N3" s="214"/>
      <c r="O3" s="214"/>
      <c r="P3" s="192" t="s">
        <v>219</v>
      </c>
    </row>
    <row r="4" spans="1:19" ht="28.5" customHeight="1" x14ac:dyDescent="0.15">
      <c r="A4" s="332" t="s">
        <v>362</v>
      </c>
      <c r="B4" s="327" t="s">
        <v>220</v>
      </c>
      <c r="C4" s="327" t="s">
        <v>221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 t="s">
        <v>222</v>
      </c>
    </row>
    <row r="5" spans="1:19" ht="28.5" customHeight="1" x14ac:dyDescent="0.15">
      <c r="A5" s="385"/>
      <c r="B5" s="327"/>
      <c r="C5" s="327" t="s">
        <v>223</v>
      </c>
      <c r="D5" s="327"/>
      <c r="E5" s="327"/>
      <c r="F5" s="327"/>
      <c r="G5" s="327"/>
      <c r="H5" s="327"/>
      <c r="I5" s="327"/>
      <c r="J5" s="386" t="s">
        <v>224</v>
      </c>
      <c r="K5" s="386"/>
      <c r="L5" s="386"/>
      <c r="M5" s="386"/>
      <c r="N5" s="386"/>
      <c r="O5" s="327" t="s">
        <v>225</v>
      </c>
      <c r="P5" s="327"/>
    </row>
    <row r="6" spans="1:19" ht="68.25" customHeight="1" x14ac:dyDescent="0.15">
      <c r="A6" s="333"/>
      <c r="B6" s="327"/>
      <c r="C6" s="193" t="s">
        <v>135</v>
      </c>
      <c r="D6" s="193" t="s">
        <v>226</v>
      </c>
      <c r="E6" s="193" t="s">
        <v>227</v>
      </c>
      <c r="F6" s="193" t="s">
        <v>228</v>
      </c>
      <c r="G6" s="193" t="s">
        <v>229</v>
      </c>
      <c r="H6" s="193" t="s">
        <v>230</v>
      </c>
      <c r="I6" s="193" t="s">
        <v>231</v>
      </c>
      <c r="J6" s="193" t="s">
        <v>135</v>
      </c>
      <c r="K6" s="193" t="s">
        <v>232</v>
      </c>
      <c r="L6" s="193" t="s">
        <v>233</v>
      </c>
      <c r="M6" s="193" t="s">
        <v>234</v>
      </c>
      <c r="N6" s="193" t="s">
        <v>235</v>
      </c>
      <c r="O6" s="327"/>
      <c r="P6" s="327"/>
    </row>
    <row r="7" spans="1:19" s="215" customFormat="1" ht="21" customHeight="1" x14ac:dyDescent="0.15">
      <c r="A7" s="194">
        <v>2017</v>
      </c>
      <c r="B7" s="91">
        <v>30</v>
      </c>
      <c r="C7" s="92">
        <v>6</v>
      </c>
      <c r="D7" s="92">
        <v>0</v>
      </c>
      <c r="E7" s="92">
        <v>0</v>
      </c>
      <c r="F7" s="92">
        <v>1</v>
      </c>
      <c r="G7" s="92">
        <v>4</v>
      </c>
      <c r="H7" s="92">
        <v>1</v>
      </c>
      <c r="I7" s="92">
        <v>0</v>
      </c>
      <c r="J7" s="92">
        <v>12</v>
      </c>
      <c r="K7" s="92">
        <v>0</v>
      </c>
      <c r="L7" s="92">
        <v>7</v>
      </c>
      <c r="M7" s="92">
        <v>0</v>
      </c>
      <c r="N7" s="92">
        <v>5</v>
      </c>
      <c r="O7" s="92">
        <v>6</v>
      </c>
      <c r="P7" s="94">
        <v>6</v>
      </c>
      <c r="Q7" s="211"/>
      <c r="R7" s="211"/>
      <c r="S7" s="211"/>
    </row>
    <row r="8" spans="1:19" s="215" customFormat="1" ht="21" customHeight="1" x14ac:dyDescent="0.15">
      <c r="A8" s="194">
        <v>2018</v>
      </c>
      <c r="B8" s="91">
        <v>31</v>
      </c>
      <c r="C8" s="92">
        <v>6</v>
      </c>
      <c r="D8" s="92">
        <v>0</v>
      </c>
      <c r="E8" s="92">
        <v>0</v>
      </c>
      <c r="F8" s="92">
        <v>1</v>
      </c>
      <c r="G8" s="92">
        <v>4</v>
      </c>
      <c r="H8" s="92">
        <v>1</v>
      </c>
      <c r="I8" s="92">
        <v>0</v>
      </c>
      <c r="J8" s="92">
        <v>13</v>
      </c>
      <c r="K8" s="92">
        <v>1</v>
      </c>
      <c r="L8" s="92">
        <v>7</v>
      </c>
      <c r="M8" s="92">
        <v>0</v>
      </c>
      <c r="N8" s="92">
        <v>5</v>
      </c>
      <c r="O8" s="92">
        <v>6</v>
      </c>
      <c r="P8" s="94">
        <v>6</v>
      </c>
      <c r="Q8" s="211"/>
      <c r="R8" s="211"/>
      <c r="S8" s="211"/>
    </row>
    <row r="9" spans="1:19" s="215" customFormat="1" ht="21" customHeight="1" x14ac:dyDescent="0.15">
      <c r="A9" s="194">
        <v>2019</v>
      </c>
      <c r="B9" s="91">
        <v>32</v>
      </c>
      <c r="C9" s="92">
        <v>6</v>
      </c>
      <c r="D9" s="92">
        <v>0</v>
      </c>
      <c r="E9" s="92">
        <v>0</v>
      </c>
      <c r="F9" s="92">
        <v>1</v>
      </c>
      <c r="G9" s="92">
        <v>4</v>
      </c>
      <c r="H9" s="92">
        <v>1</v>
      </c>
      <c r="I9" s="92">
        <v>0</v>
      </c>
      <c r="J9" s="92">
        <v>12</v>
      </c>
      <c r="K9" s="92">
        <v>1</v>
      </c>
      <c r="L9" s="92">
        <v>6</v>
      </c>
      <c r="M9" s="92">
        <v>0</v>
      </c>
      <c r="N9" s="92">
        <v>5</v>
      </c>
      <c r="O9" s="92">
        <v>7</v>
      </c>
      <c r="P9" s="94">
        <v>7</v>
      </c>
      <c r="Q9" s="216"/>
      <c r="R9" s="211"/>
      <c r="S9" s="211"/>
    </row>
    <row r="10" spans="1:19" s="215" customFormat="1" ht="21" customHeight="1" x14ac:dyDescent="0.15">
      <c r="A10" s="194">
        <v>2020</v>
      </c>
      <c r="B10" s="91">
        <v>34</v>
      </c>
      <c r="C10" s="92">
        <v>7</v>
      </c>
      <c r="D10" s="92">
        <v>0</v>
      </c>
      <c r="E10" s="92">
        <v>0</v>
      </c>
      <c r="F10" s="92">
        <v>2</v>
      </c>
      <c r="G10" s="92">
        <v>4</v>
      </c>
      <c r="H10" s="92">
        <v>1</v>
      </c>
      <c r="I10" s="92">
        <v>0</v>
      </c>
      <c r="J10" s="92">
        <v>14</v>
      </c>
      <c r="K10" s="92">
        <v>1</v>
      </c>
      <c r="L10" s="92">
        <v>8</v>
      </c>
      <c r="M10" s="92">
        <v>0</v>
      </c>
      <c r="N10" s="92">
        <v>5</v>
      </c>
      <c r="O10" s="92">
        <v>6</v>
      </c>
      <c r="P10" s="94">
        <v>7</v>
      </c>
      <c r="Q10" s="216"/>
      <c r="R10" s="211"/>
      <c r="S10" s="211"/>
    </row>
    <row r="11" spans="1:19" s="215" customFormat="1" ht="21" customHeight="1" x14ac:dyDescent="0.15">
      <c r="A11" s="194">
        <v>2021</v>
      </c>
      <c r="B11" s="91" t="s">
        <v>236</v>
      </c>
      <c r="C11" s="92">
        <v>7</v>
      </c>
      <c r="D11" s="92">
        <v>0</v>
      </c>
      <c r="E11" s="92">
        <v>0</v>
      </c>
      <c r="F11" s="92">
        <v>2</v>
      </c>
      <c r="G11" s="92">
        <v>4</v>
      </c>
      <c r="H11" s="92">
        <v>1</v>
      </c>
      <c r="I11" s="92">
        <v>0</v>
      </c>
      <c r="J11" s="92" t="s">
        <v>237</v>
      </c>
      <c r="K11" s="92">
        <v>1</v>
      </c>
      <c r="L11" s="92">
        <v>8</v>
      </c>
      <c r="M11" s="92">
        <v>0</v>
      </c>
      <c r="N11" s="217" t="s">
        <v>238</v>
      </c>
      <c r="O11" s="92">
        <v>6</v>
      </c>
      <c r="P11" s="94">
        <v>7</v>
      </c>
      <c r="Q11" s="216"/>
      <c r="R11" s="211"/>
      <c r="S11" s="211"/>
    </row>
    <row r="12" spans="1:19" ht="21" customHeight="1" x14ac:dyDescent="0.15">
      <c r="A12" s="218">
        <v>2022</v>
      </c>
      <c r="B12" s="96" t="s">
        <v>236</v>
      </c>
      <c r="C12" s="97">
        <f t="shared" ref="C12:P12" si="0">SUM(C13:C26)</f>
        <v>7</v>
      </c>
      <c r="D12" s="97">
        <f t="shared" si="0"/>
        <v>0</v>
      </c>
      <c r="E12" s="97">
        <f t="shared" si="0"/>
        <v>0</v>
      </c>
      <c r="F12" s="97">
        <f t="shared" si="0"/>
        <v>2</v>
      </c>
      <c r="G12" s="97">
        <f t="shared" si="0"/>
        <v>4</v>
      </c>
      <c r="H12" s="97">
        <f t="shared" si="0"/>
        <v>1</v>
      </c>
      <c r="I12" s="97">
        <f t="shared" si="0"/>
        <v>0</v>
      </c>
      <c r="J12" s="97" t="s">
        <v>363</v>
      </c>
      <c r="K12" s="97">
        <f t="shared" si="0"/>
        <v>1</v>
      </c>
      <c r="L12" s="97">
        <f t="shared" si="0"/>
        <v>8</v>
      </c>
      <c r="M12" s="97">
        <f t="shared" si="0"/>
        <v>0</v>
      </c>
      <c r="N12" s="387" t="s">
        <v>238</v>
      </c>
      <c r="O12" s="97">
        <f t="shared" si="0"/>
        <v>6</v>
      </c>
      <c r="P12" s="100">
        <f t="shared" si="0"/>
        <v>7</v>
      </c>
      <c r="Q12" s="211"/>
      <c r="R12" s="211"/>
      <c r="S12" s="211"/>
    </row>
    <row r="13" spans="1:19" ht="21" customHeight="1" x14ac:dyDescent="0.15">
      <c r="A13" s="219" t="s">
        <v>239</v>
      </c>
      <c r="B13" s="25">
        <f t="shared" ref="B13:B26" si="1">C13+J13+O13+P13</f>
        <v>1</v>
      </c>
      <c r="C13" s="220">
        <f t="shared" ref="C13:C26" si="2">SUM(D13:I13)</f>
        <v>0</v>
      </c>
      <c r="D13" s="221">
        <v>0</v>
      </c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2">
        <f t="shared" ref="J13:J26" si="3">SUM(K13:N13)</f>
        <v>0</v>
      </c>
      <c r="K13" s="221">
        <v>0</v>
      </c>
      <c r="L13" s="221">
        <v>0</v>
      </c>
      <c r="M13" s="221">
        <v>0</v>
      </c>
      <c r="N13" s="221">
        <v>0</v>
      </c>
      <c r="O13" s="223">
        <v>1</v>
      </c>
      <c r="P13" s="224">
        <v>0</v>
      </c>
    </row>
    <row r="14" spans="1:19" ht="21" customHeight="1" x14ac:dyDescent="0.15">
      <c r="A14" s="219" t="s">
        <v>240</v>
      </c>
      <c r="B14" s="25">
        <f t="shared" si="1"/>
        <v>0</v>
      </c>
      <c r="C14" s="220">
        <f t="shared" si="2"/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2">
        <f t="shared" si="3"/>
        <v>0</v>
      </c>
      <c r="K14" s="221">
        <v>0</v>
      </c>
      <c r="L14" s="221">
        <v>0</v>
      </c>
      <c r="M14" s="221">
        <v>0</v>
      </c>
      <c r="N14" s="221">
        <v>0</v>
      </c>
      <c r="O14" s="223">
        <v>0</v>
      </c>
      <c r="P14" s="224">
        <v>0</v>
      </c>
    </row>
    <row r="15" spans="1:19" ht="21" customHeight="1" x14ac:dyDescent="0.15">
      <c r="A15" s="219" t="s">
        <v>46</v>
      </c>
      <c r="B15" s="25">
        <f t="shared" si="1"/>
        <v>3</v>
      </c>
      <c r="C15" s="220">
        <f t="shared" si="2"/>
        <v>1</v>
      </c>
      <c r="D15" s="221">
        <v>0</v>
      </c>
      <c r="E15" s="221">
        <v>0</v>
      </c>
      <c r="F15" s="221">
        <v>1</v>
      </c>
      <c r="G15" s="221">
        <v>0</v>
      </c>
      <c r="H15" s="221">
        <v>0</v>
      </c>
      <c r="I15" s="221">
        <v>0</v>
      </c>
      <c r="J15" s="222">
        <f t="shared" si="3"/>
        <v>0</v>
      </c>
      <c r="K15" s="221">
        <v>0</v>
      </c>
      <c r="L15" s="221">
        <v>0</v>
      </c>
      <c r="M15" s="221">
        <v>0</v>
      </c>
      <c r="N15" s="221">
        <v>0</v>
      </c>
      <c r="O15" s="223">
        <v>0</v>
      </c>
      <c r="P15" s="224">
        <v>2</v>
      </c>
    </row>
    <row r="16" spans="1:19" ht="21" customHeight="1" x14ac:dyDescent="0.15">
      <c r="A16" s="219" t="s">
        <v>241</v>
      </c>
      <c r="B16" s="25">
        <f t="shared" si="1"/>
        <v>0</v>
      </c>
      <c r="C16" s="220">
        <f t="shared" si="2"/>
        <v>0</v>
      </c>
      <c r="D16" s="221">
        <v>0</v>
      </c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2">
        <f t="shared" si="3"/>
        <v>0</v>
      </c>
      <c r="K16" s="221">
        <v>0</v>
      </c>
      <c r="L16" s="221">
        <v>0</v>
      </c>
      <c r="M16" s="221">
        <v>0</v>
      </c>
      <c r="N16" s="221">
        <v>0</v>
      </c>
      <c r="O16" s="223">
        <v>0</v>
      </c>
      <c r="P16" s="224">
        <v>0</v>
      </c>
    </row>
    <row r="17" spans="1:16" ht="21" customHeight="1" x14ac:dyDescent="0.15">
      <c r="A17" s="219" t="s">
        <v>242</v>
      </c>
      <c r="B17" s="25">
        <f t="shared" si="1"/>
        <v>0</v>
      </c>
      <c r="C17" s="220">
        <f t="shared" si="2"/>
        <v>0</v>
      </c>
      <c r="D17" s="221">
        <v>0</v>
      </c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2">
        <f t="shared" si="3"/>
        <v>0</v>
      </c>
      <c r="K17" s="221">
        <v>0</v>
      </c>
      <c r="L17" s="221">
        <v>0</v>
      </c>
      <c r="M17" s="221">
        <v>0</v>
      </c>
      <c r="N17" s="221">
        <v>0</v>
      </c>
      <c r="O17" s="223">
        <v>0</v>
      </c>
      <c r="P17" s="224">
        <v>0</v>
      </c>
    </row>
    <row r="18" spans="1:16" ht="21" customHeight="1" x14ac:dyDescent="0.15">
      <c r="A18" s="219" t="s">
        <v>49</v>
      </c>
      <c r="B18" s="25">
        <f t="shared" si="1"/>
        <v>5</v>
      </c>
      <c r="C18" s="220">
        <f t="shared" si="2"/>
        <v>2</v>
      </c>
      <c r="D18" s="221">
        <v>0</v>
      </c>
      <c r="E18" s="221">
        <v>0</v>
      </c>
      <c r="F18" s="221">
        <v>0</v>
      </c>
      <c r="G18" s="221">
        <v>2</v>
      </c>
      <c r="H18" s="221">
        <v>0</v>
      </c>
      <c r="I18" s="221">
        <v>0</v>
      </c>
      <c r="J18" s="222">
        <f t="shared" si="3"/>
        <v>1</v>
      </c>
      <c r="K18" s="221">
        <v>0</v>
      </c>
      <c r="L18" s="221">
        <v>0</v>
      </c>
      <c r="M18" s="221">
        <v>0</v>
      </c>
      <c r="N18" s="221">
        <v>1</v>
      </c>
      <c r="O18" s="223">
        <v>0</v>
      </c>
      <c r="P18" s="224">
        <v>2</v>
      </c>
    </row>
    <row r="19" spans="1:16" ht="21" customHeight="1" x14ac:dyDescent="0.15">
      <c r="A19" s="219" t="s">
        <v>243</v>
      </c>
      <c r="B19" s="25">
        <f t="shared" si="1"/>
        <v>3</v>
      </c>
      <c r="C19" s="220">
        <f t="shared" si="2"/>
        <v>0</v>
      </c>
      <c r="D19" s="221">
        <v>0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2">
        <f t="shared" si="3"/>
        <v>1</v>
      </c>
      <c r="K19" s="221">
        <v>0</v>
      </c>
      <c r="L19" s="221">
        <v>1</v>
      </c>
      <c r="M19" s="221">
        <v>0</v>
      </c>
      <c r="N19" s="221">
        <v>0</v>
      </c>
      <c r="O19" s="223">
        <v>2</v>
      </c>
      <c r="P19" s="224">
        <v>0</v>
      </c>
    </row>
    <row r="20" spans="1:16" ht="21" customHeight="1" x14ac:dyDescent="0.15">
      <c r="A20" s="219" t="s">
        <v>111</v>
      </c>
      <c r="B20" s="25">
        <f t="shared" si="1"/>
        <v>13</v>
      </c>
      <c r="C20" s="220">
        <f t="shared" si="2"/>
        <v>3</v>
      </c>
      <c r="D20" s="221">
        <v>0</v>
      </c>
      <c r="E20" s="221">
        <v>0</v>
      </c>
      <c r="F20" s="221">
        <v>1</v>
      </c>
      <c r="G20" s="221">
        <v>2</v>
      </c>
      <c r="H20" s="221">
        <v>0</v>
      </c>
      <c r="I20" s="221">
        <v>0</v>
      </c>
      <c r="J20" s="222">
        <f t="shared" si="3"/>
        <v>5</v>
      </c>
      <c r="K20" s="221">
        <v>0</v>
      </c>
      <c r="L20" s="221">
        <v>3</v>
      </c>
      <c r="M20" s="221">
        <v>0</v>
      </c>
      <c r="N20" s="221">
        <v>2</v>
      </c>
      <c r="O20" s="221">
        <v>2</v>
      </c>
      <c r="P20" s="224">
        <v>3</v>
      </c>
    </row>
    <row r="21" spans="1:16" ht="21" customHeight="1" x14ac:dyDescent="0.15">
      <c r="A21" s="219" t="s">
        <v>244</v>
      </c>
      <c r="B21" s="25">
        <f t="shared" si="1"/>
        <v>0</v>
      </c>
      <c r="C21" s="220">
        <f t="shared" si="2"/>
        <v>0</v>
      </c>
      <c r="D21" s="221">
        <v>0</v>
      </c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2">
        <f t="shared" si="3"/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225">
        <v>0</v>
      </c>
    </row>
    <row r="22" spans="1:16" ht="21" customHeight="1" x14ac:dyDescent="0.15">
      <c r="A22" s="219" t="s">
        <v>245</v>
      </c>
      <c r="B22" s="25">
        <f t="shared" si="1"/>
        <v>1</v>
      </c>
      <c r="C22" s="220">
        <f t="shared" si="2"/>
        <v>0</v>
      </c>
      <c r="D22" s="221">
        <v>0</v>
      </c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2">
        <f t="shared" si="3"/>
        <v>1</v>
      </c>
      <c r="K22" s="221">
        <v>0</v>
      </c>
      <c r="L22" s="221">
        <v>1</v>
      </c>
      <c r="M22" s="221">
        <v>0</v>
      </c>
      <c r="N22" s="221">
        <v>0</v>
      </c>
      <c r="O22" s="223">
        <v>0</v>
      </c>
      <c r="P22" s="225">
        <v>0</v>
      </c>
    </row>
    <row r="23" spans="1:16" ht="21" customHeight="1" x14ac:dyDescent="0.15">
      <c r="A23" s="219" t="s">
        <v>246</v>
      </c>
      <c r="B23" s="25">
        <f t="shared" si="1"/>
        <v>4</v>
      </c>
      <c r="C23" s="220">
        <f t="shared" si="2"/>
        <v>0</v>
      </c>
      <c r="D23" s="221">
        <v>0</v>
      </c>
      <c r="E23" s="221">
        <v>0</v>
      </c>
      <c r="F23" s="221">
        <v>0</v>
      </c>
      <c r="G23" s="221">
        <v>0</v>
      </c>
      <c r="H23" s="221">
        <v>0</v>
      </c>
      <c r="I23" s="221">
        <v>0</v>
      </c>
      <c r="J23" s="222">
        <f t="shared" si="3"/>
        <v>4</v>
      </c>
      <c r="K23" s="221">
        <v>0</v>
      </c>
      <c r="L23" s="221">
        <v>2</v>
      </c>
      <c r="M23" s="221">
        <v>0</v>
      </c>
      <c r="N23" s="221">
        <v>2</v>
      </c>
      <c r="O23" s="223">
        <v>0</v>
      </c>
      <c r="P23" s="225">
        <v>0</v>
      </c>
    </row>
    <row r="24" spans="1:16" ht="21" customHeight="1" x14ac:dyDescent="0.15">
      <c r="A24" s="219" t="s">
        <v>247</v>
      </c>
      <c r="B24" s="25">
        <f t="shared" si="1"/>
        <v>2</v>
      </c>
      <c r="C24" s="220">
        <f t="shared" si="2"/>
        <v>1</v>
      </c>
      <c r="D24" s="221">
        <v>0</v>
      </c>
      <c r="E24" s="221">
        <v>0</v>
      </c>
      <c r="F24" s="221">
        <v>0</v>
      </c>
      <c r="G24" s="221">
        <v>0</v>
      </c>
      <c r="H24" s="221">
        <v>1</v>
      </c>
      <c r="I24" s="221">
        <v>0</v>
      </c>
      <c r="J24" s="222">
        <f t="shared" si="3"/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1</v>
      </c>
      <c r="P24" s="225">
        <v>0</v>
      </c>
    </row>
    <row r="25" spans="1:16" ht="21" customHeight="1" x14ac:dyDescent="0.15">
      <c r="A25" s="219" t="s">
        <v>248</v>
      </c>
      <c r="B25" s="25">
        <f t="shared" si="1"/>
        <v>1</v>
      </c>
      <c r="C25" s="220">
        <f t="shared" si="2"/>
        <v>0</v>
      </c>
      <c r="D25" s="221">
        <v>0</v>
      </c>
      <c r="E25" s="221">
        <v>0</v>
      </c>
      <c r="F25" s="221">
        <v>0</v>
      </c>
      <c r="G25" s="221">
        <v>0</v>
      </c>
      <c r="H25" s="221">
        <v>0</v>
      </c>
      <c r="I25" s="221">
        <v>0</v>
      </c>
      <c r="J25" s="222">
        <f t="shared" si="3"/>
        <v>1</v>
      </c>
      <c r="K25" s="221">
        <v>1</v>
      </c>
      <c r="L25" s="221">
        <v>0</v>
      </c>
      <c r="M25" s="221">
        <v>0</v>
      </c>
      <c r="N25" s="221">
        <v>0</v>
      </c>
      <c r="O25" s="221">
        <v>0</v>
      </c>
      <c r="P25" s="225">
        <v>0</v>
      </c>
    </row>
    <row r="26" spans="1:16" ht="21" customHeight="1" x14ac:dyDescent="0.15">
      <c r="A26" s="226" t="s">
        <v>116</v>
      </c>
      <c r="B26" s="29">
        <f t="shared" si="1"/>
        <v>1</v>
      </c>
      <c r="C26" s="157">
        <f t="shared" si="2"/>
        <v>0</v>
      </c>
      <c r="D26" s="227">
        <v>0</v>
      </c>
      <c r="E26" s="227">
        <v>0</v>
      </c>
      <c r="F26" s="227">
        <v>0</v>
      </c>
      <c r="G26" s="227">
        <v>0</v>
      </c>
      <c r="H26" s="227">
        <v>0</v>
      </c>
      <c r="I26" s="227">
        <v>0</v>
      </c>
      <c r="J26" s="228">
        <f t="shared" si="3"/>
        <v>1</v>
      </c>
      <c r="K26" s="227">
        <v>0</v>
      </c>
      <c r="L26" s="227">
        <v>1</v>
      </c>
      <c r="M26" s="227">
        <v>0</v>
      </c>
      <c r="N26" s="227">
        <v>0</v>
      </c>
      <c r="O26" s="227">
        <v>0</v>
      </c>
      <c r="P26" s="229">
        <v>0</v>
      </c>
    </row>
    <row r="27" spans="1:16" s="209" customFormat="1" ht="22.5" customHeight="1" x14ac:dyDescent="0.3">
      <c r="A27" s="207" t="s">
        <v>249</v>
      </c>
      <c r="K27" s="329" t="s">
        <v>250</v>
      </c>
      <c r="L27" s="329"/>
      <c r="M27" s="329"/>
      <c r="N27" s="329"/>
      <c r="O27" s="329"/>
      <c r="P27" s="329"/>
    </row>
    <row r="29" spans="1:16" ht="21" customHeight="1" x14ac:dyDescent="0.15">
      <c r="C29" s="230"/>
    </row>
  </sheetData>
  <mergeCells count="9">
    <mergeCell ref="K27:P27"/>
    <mergeCell ref="A2:G2"/>
    <mergeCell ref="A4:A6"/>
    <mergeCell ref="B4:B6"/>
    <mergeCell ref="C4:O4"/>
    <mergeCell ref="P4:P6"/>
    <mergeCell ref="C5:I5"/>
    <mergeCell ref="J5:N5"/>
    <mergeCell ref="O5:O6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R27"/>
  <sheetViews>
    <sheetView workbookViewId="0">
      <selection activeCell="F28" sqref="F28"/>
    </sheetView>
  </sheetViews>
  <sheetFormatPr defaultColWidth="9" defaultRowHeight="18" customHeight="1" x14ac:dyDescent="0.15"/>
  <cols>
    <col min="1" max="7" width="6.875" style="212" customWidth="1"/>
    <col min="8" max="9" width="7.125" style="212" customWidth="1"/>
    <col min="10" max="14" width="8.625" style="212" customWidth="1"/>
    <col min="15" max="15" width="8.875" style="212" customWidth="1"/>
    <col min="16" max="16" width="7.875" style="212" customWidth="1"/>
    <col min="17" max="17" width="7.625" style="212" customWidth="1"/>
    <col min="18" max="18" width="8.625" style="212" customWidth="1"/>
    <col min="19" max="19" width="7.125" style="212" customWidth="1"/>
    <col min="20" max="20" width="5.875" style="212" customWidth="1"/>
    <col min="21" max="21" width="9.25" style="212" customWidth="1"/>
    <col min="22" max="22" width="9.375" style="212" customWidth="1"/>
    <col min="23" max="23" width="7" style="212" customWidth="1"/>
    <col min="24" max="24" width="5.875" style="212" customWidth="1"/>
    <col min="25" max="25" width="7.875" style="212" customWidth="1"/>
    <col min="26" max="26" width="9.75" style="212" customWidth="1"/>
    <col min="27" max="27" width="8.875" style="212" customWidth="1"/>
    <col min="28" max="28" width="13.125" style="212" customWidth="1"/>
    <col min="29" max="30" width="6.875" style="212" customWidth="1"/>
    <col min="31" max="31" width="7.875" style="212" customWidth="1"/>
    <col min="32" max="32" width="6.75" style="212" customWidth="1"/>
    <col min="33" max="33" width="9" style="212" customWidth="1"/>
    <col min="34" max="34" width="10" style="212" customWidth="1"/>
    <col min="35" max="35" width="8.375" style="212" customWidth="1"/>
    <col min="36" max="36" width="7.5" style="212" customWidth="1"/>
    <col min="37" max="37" width="11.25" style="212" customWidth="1"/>
    <col min="38" max="38" width="11.875" style="212" customWidth="1"/>
    <col min="39" max="39" width="6.5" style="212" customWidth="1"/>
    <col min="40" max="40" width="8.125" style="212" customWidth="1"/>
    <col min="41" max="41" width="6.125" style="212" customWidth="1"/>
    <col min="42" max="42" width="13.25" style="212" customWidth="1"/>
    <col min="43" max="16384" width="9" style="212"/>
  </cols>
  <sheetData>
    <row r="2" spans="1:44" ht="21" customHeight="1" x14ac:dyDescent="0.15">
      <c r="A2" s="330" t="s">
        <v>251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G2" s="210"/>
    </row>
    <row r="3" spans="1:44" ht="21" customHeight="1" x14ac:dyDescent="0.15">
      <c r="A3" s="347" t="s">
        <v>252</v>
      </c>
      <c r="B3" s="347"/>
      <c r="C3" s="347"/>
      <c r="D3" s="347"/>
      <c r="E3" s="347"/>
      <c r="F3" s="347"/>
      <c r="G3" s="347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G3" s="213"/>
      <c r="AN3" s="348" t="s">
        <v>253</v>
      </c>
      <c r="AO3" s="348"/>
      <c r="AP3" s="348"/>
    </row>
    <row r="4" spans="1:44" ht="23.25" customHeight="1" x14ac:dyDescent="0.15">
      <c r="A4" s="335" t="s">
        <v>364</v>
      </c>
      <c r="B4" s="349" t="s">
        <v>254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1"/>
      <c r="Z4" s="338" t="s">
        <v>255</v>
      </c>
      <c r="AA4" s="338"/>
      <c r="AB4" s="338"/>
      <c r="AC4" s="338" t="s">
        <v>256</v>
      </c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</row>
    <row r="5" spans="1:44" ht="23.25" customHeight="1" x14ac:dyDescent="0.15">
      <c r="A5" s="336"/>
      <c r="B5" s="340" t="s">
        <v>257</v>
      </c>
      <c r="C5" s="342" t="s">
        <v>258</v>
      </c>
      <c r="D5" s="342" t="s">
        <v>259</v>
      </c>
      <c r="E5" s="342" t="s">
        <v>260</v>
      </c>
      <c r="F5" s="342" t="s">
        <v>261</v>
      </c>
      <c r="G5" s="342" t="s">
        <v>262</v>
      </c>
      <c r="H5" s="342" t="s">
        <v>263</v>
      </c>
      <c r="I5" s="342" t="s">
        <v>264</v>
      </c>
      <c r="J5" s="342" t="s">
        <v>265</v>
      </c>
      <c r="K5" s="344" t="s">
        <v>266</v>
      </c>
      <c r="L5" s="345"/>
      <c r="M5" s="346"/>
      <c r="N5" s="342" t="s">
        <v>267</v>
      </c>
      <c r="O5" s="342" t="s">
        <v>268</v>
      </c>
      <c r="P5" s="342" t="s">
        <v>269</v>
      </c>
      <c r="Q5" s="342" t="s">
        <v>270</v>
      </c>
      <c r="R5" s="342" t="s">
        <v>271</v>
      </c>
      <c r="S5" s="342" t="s">
        <v>272</v>
      </c>
      <c r="T5" s="342" t="s">
        <v>273</v>
      </c>
      <c r="U5" s="342" t="s">
        <v>274</v>
      </c>
      <c r="V5" s="342" t="s">
        <v>275</v>
      </c>
      <c r="W5" s="342" t="s">
        <v>276</v>
      </c>
      <c r="X5" s="342" t="s">
        <v>277</v>
      </c>
      <c r="Y5" s="342" t="s">
        <v>278</v>
      </c>
      <c r="Z5" s="340" t="s">
        <v>279</v>
      </c>
      <c r="AA5" s="340" t="s">
        <v>280</v>
      </c>
      <c r="AB5" s="340" t="s">
        <v>281</v>
      </c>
      <c r="AC5" s="340" t="s">
        <v>282</v>
      </c>
      <c r="AD5" s="340" t="s">
        <v>283</v>
      </c>
      <c r="AE5" s="340" t="s">
        <v>284</v>
      </c>
      <c r="AF5" s="340" t="s">
        <v>285</v>
      </c>
      <c r="AG5" s="340" t="s">
        <v>286</v>
      </c>
      <c r="AH5" s="340" t="s">
        <v>287</v>
      </c>
      <c r="AI5" s="340" t="s">
        <v>288</v>
      </c>
      <c r="AJ5" s="340" t="s">
        <v>289</v>
      </c>
      <c r="AK5" s="340" t="s">
        <v>290</v>
      </c>
      <c r="AL5" s="340" t="s">
        <v>291</v>
      </c>
      <c r="AM5" s="340" t="s">
        <v>292</v>
      </c>
      <c r="AN5" s="340" t="s">
        <v>293</v>
      </c>
      <c r="AO5" s="340" t="s">
        <v>294</v>
      </c>
      <c r="AP5" s="340" t="s">
        <v>295</v>
      </c>
    </row>
    <row r="6" spans="1:44" s="232" customFormat="1" ht="45" x14ac:dyDescent="0.3">
      <c r="A6" s="337"/>
      <c r="B6" s="341"/>
      <c r="C6" s="343"/>
      <c r="D6" s="343"/>
      <c r="E6" s="343"/>
      <c r="F6" s="343"/>
      <c r="G6" s="343"/>
      <c r="H6" s="343"/>
      <c r="I6" s="343"/>
      <c r="J6" s="343"/>
      <c r="K6" s="231" t="s">
        <v>296</v>
      </c>
      <c r="L6" s="231" t="s">
        <v>297</v>
      </c>
      <c r="M6" s="231" t="s">
        <v>298</v>
      </c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</row>
    <row r="7" spans="1:44" s="216" customFormat="1" ht="18.75" customHeight="1" x14ac:dyDescent="0.15">
      <c r="A7" s="194">
        <v>2017</v>
      </c>
      <c r="B7" s="233">
        <f t="shared" ref="B7:B9" si="0">SUM(C7:Y7)</f>
        <v>0</v>
      </c>
      <c r="C7" s="234">
        <v>0</v>
      </c>
      <c r="D7" s="234">
        <v>0</v>
      </c>
      <c r="E7" s="234">
        <v>0</v>
      </c>
      <c r="F7" s="234">
        <v>0</v>
      </c>
      <c r="G7" s="234">
        <v>0</v>
      </c>
      <c r="H7" s="234">
        <v>0</v>
      </c>
      <c r="I7" s="234">
        <v>0</v>
      </c>
      <c r="J7" s="234">
        <v>0</v>
      </c>
      <c r="K7" s="234">
        <v>0</v>
      </c>
      <c r="L7" s="234">
        <v>0</v>
      </c>
      <c r="M7" s="234">
        <v>0</v>
      </c>
      <c r="N7" s="234">
        <v>0</v>
      </c>
      <c r="O7" s="234">
        <v>0</v>
      </c>
      <c r="P7" s="234">
        <v>0</v>
      </c>
      <c r="Q7" s="234">
        <v>0</v>
      </c>
      <c r="R7" s="234">
        <v>0</v>
      </c>
      <c r="S7" s="234">
        <v>0</v>
      </c>
      <c r="T7" s="234">
        <v>0</v>
      </c>
      <c r="U7" s="234">
        <v>0</v>
      </c>
      <c r="V7" s="234">
        <v>0</v>
      </c>
      <c r="W7" s="234">
        <v>0</v>
      </c>
      <c r="X7" s="234">
        <v>0</v>
      </c>
      <c r="Y7" s="234">
        <v>0</v>
      </c>
      <c r="Z7" s="234">
        <v>0</v>
      </c>
      <c r="AA7" s="234">
        <v>0</v>
      </c>
      <c r="AB7" s="234">
        <v>0</v>
      </c>
      <c r="AC7" s="234">
        <v>0</v>
      </c>
      <c r="AD7" s="234">
        <v>0</v>
      </c>
      <c r="AE7" s="234">
        <v>0</v>
      </c>
      <c r="AF7" s="234">
        <v>0</v>
      </c>
      <c r="AG7" s="235">
        <v>2</v>
      </c>
      <c r="AH7" s="236">
        <v>0</v>
      </c>
      <c r="AI7" s="236">
        <v>1</v>
      </c>
      <c r="AJ7" s="237">
        <v>3</v>
      </c>
      <c r="AK7" s="237">
        <v>3</v>
      </c>
      <c r="AL7" s="237">
        <v>0</v>
      </c>
      <c r="AM7" s="237">
        <v>29</v>
      </c>
      <c r="AN7" s="237">
        <v>0</v>
      </c>
      <c r="AO7" s="237">
        <v>0</v>
      </c>
      <c r="AP7" s="238">
        <v>0</v>
      </c>
      <c r="AQ7" s="211"/>
      <c r="AR7" s="211"/>
    </row>
    <row r="8" spans="1:44" s="216" customFormat="1" ht="18.75" customHeight="1" x14ac:dyDescent="0.15">
      <c r="A8" s="194">
        <v>2018</v>
      </c>
      <c r="B8" s="233">
        <f t="shared" si="0"/>
        <v>0</v>
      </c>
      <c r="C8" s="234">
        <v>0</v>
      </c>
      <c r="D8" s="234">
        <v>0</v>
      </c>
      <c r="E8" s="234">
        <v>0</v>
      </c>
      <c r="F8" s="234">
        <v>0</v>
      </c>
      <c r="G8" s="234">
        <v>0</v>
      </c>
      <c r="H8" s="234">
        <v>0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  <c r="O8" s="234">
        <v>0</v>
      </c>
      <c r="P8" s="234">
        <v>0</v>
      </c>
      <c r="Q8" s="234">
        <v>0</v>
      </c>
      <c r="R8" s="234">
        <v>0</v>
      </c>
      <c r="S8" s="234">
        <v>0</v>
      </c>
      <c r="T8" s="234">
        <v>0</v>
      </c>
      <c r="U8" s="234">
        <v>0</v>
      </c>
      <c r="V8" s="234">
        <v>0</v>
      </c>
      <c r="W8" s="234">
        <v>0</v>
      </c>
      <c r="X8" s="234">
        <v>0</v>
      </c>
      <c r="Y8" s="234">
        <v>0</v>
      </c>
      <c r="Z8" s="234">
        <v>0</v>
      </c>
      <c r="AA8" s="234">
        <v>0</v>
      </c>
      <c r="AB8" s="234">
        <v>0</v>
      </c>
      <c r="AC8" s="234">
        <v>0</v>
      </c>
      <c r="AD8" s="234">
        <v>0</v>
      </c>
      <c r="AE8" s="234">
        <v>0</v>
      </c>
      <c r="AF8" s="234">
        <v>0</v>
      </c>
      <c r="AG8" s="235">
        <v>2</v>
      </c>
      <c r="AH8" s="236">
        <v>0</v>
      </c>
      <c r="AI8" s="236">
        <v>1</v>
      </c>
      <c r="AJ8" s="237">
        <v>3</v>
      </c>
      <c r="AK8" s="237">
        <v>2</v>
      </c>
      <c r="AL8" s="237">
        <v>0</v>
      </c>
      <c r="AM8" s="237">
        <v>17</v>
      </c>
      <c r="AN8" s="237">
        <v>0</v>
      </c>
      <c r="AO8" s="237">
        <v>0</v>
      </c>
      <c r="AP8" s="238">
        <v>0</v>
      </c>
      <c r="AQ8" s="211"/>
      <c r="AR8" s="211"/>
    </row>
    <row r="9" spans="1:44" s="216" customFormat="1" ht="18.75" customHeight="1" x14ac:dyDescent="0.15">
      <c r="A9" s="194">
        <v>2019</v>
      </c>
      <c r="B9" s="233">
        <f t="shared" si="0"/>
        <v>0</v>
      </c>
      <c r="C9" s="234">
        <v>0</v>
      </c>
      <c r="D9" s="234">
        <v>0</v>
      </c>
      <c r="E9" s="234">
        <v>0</v>
      </c>
      <c r="F9" s="234">
        <v>0</v>
      </c>
      <c r="G9" s="234">
        <v>0</v>
      </c>
      <c r="H9" s="234">
        <v>0</v>
      </c>
      <c r="I9" s="234">
        <v>0</v>
      </c>
      <c r="J9" s="234">
        <v>0</v>
      </c>
      <c r="K9" s="234">
        <v>0</v>
      </c>
      <c r="L9" s="234">
        <v>0</v>
      </c>
      <c r="M9" s="234">
        <v>0</v>
      </c>
      <c r="N9" s="234">
        <v>0</v>
      </c>
      <c r="O9" s="236">
        <v>0</v>
      </c>
      <c r="P9" s="234">
        <v>0</v>
      </c>
      <c r="Q9" s="236">
        <v>0</v>
      </c>
      <c r="R9" s="234">
        <v>0</v>
      </c>
      <c r="S9" s="234">
        <v>0</v>
      </c>
      <c r="T9" s="234">
        <v>0</v>
      </c>
      <c r="U9" s="234">
        <v>0</v>
      </c>
      <c r="V9" s="234">
        <v>0</v>
      </c>
      <c r="W9" s="234">
        <v>0</v>
      </c>
      <c r="X9" s="234">
        <v>0</v>
      </c>
      <c r="Y9" s="236">
        <v>0</v>
      </c>
      <c r="Z9" s="236">
        <v>0</v>
      </c>
      <c r="AA9" s="236">
        <v>0</v>
      </c>
      <c r="AB9" s="236">
        <v>0</v>
      </c>
      <c r="AC9" s="236">
        <v>0</v>
      </c>
      <c r="AD9" s="236">
        <v>0</v>
      </c>
      <c r="AE9" s="236">
        <v>0</v>
      </c>
      <c r="AF9" s="236">
        <v>0</v>
      </c>
      <c r="AG9" s="236">
        <v>2</v>
      </c>
      <c r="AH9" s="236">
        <v>0</v>
      </c>
      <c r="AI9" s="236">
        <v>1</v>
      </c>
      <c r="AJ9" s="236">
        <v>3</v>
      </c>
      <c r="AK9" s="236">
        <v>2</v>
      </c>
      <c r="AL9" s="236">
        <v>0</v>
      </c>
      <c r="AM9" s="236">
        <v>17</v>
      </c>
      <c r="AN9" s="236">
        <v>0</v>
      </c>
      <c r="AO9" s="236">
        <v>0</v>
      </c>
      <c r="AP9" s="238">
        <v>0</v>
      </c>
      <c r="AR9" s="211"/>
    </row>
    <row r="10" spans="1:44" s="216" customFormat="1" ht="18.75" customHeight="1" x14ac:dyDescent="0.15">
      <c r="A10" s="194">
        <v>2020</v>
      </c>
      <c r="B10" s="233">
        <v>33</v>
      </c>
      <c r="C10" s="234">
        <v>0</v>
      </c>
      <c r="D10" s="234">
        <v>14</v>
      </c>
      <c r="E10" s="234">
        <v>0</v>
      </c>
      <c r="F10" s="234">
        <v>0</v>
      </c>
      <c r="G10" s="234">
        <v>0</v>
      </c>
      <c r="H10" s="234">
        <v>1</v>
      </c>
      <c r="I10" s="234">
        <v>0</v>
      </c>
      <c r="J10" s="234">
        <v>0</v>
      </c>
      <c r="K10" s="234">
        <v>3</v>
      </c>
      <c r="L10" s="234">
        <v>0</v>
      </c>
      <c r="M10" s="234">
        <v>0</v>
      </c>
      <c r="N10" s="234">
        <v>13</v>
      </c>
      <c r="O10" s="239">
        <v>0</v>
      </c>
      <c r="P10" s="234">
        <v>0</v>
      </c>
      <c r="Q10" s="239">
        <v>0</v>
      </c>
      <c r="R10" s="234">
        <v>1</v>
      </c>
      <c r="S10" s="234">
        <v>0</v>
      </c>
      <c r="T10" s="234">
        <v>0</v>
      </c>
      <c r="U10" s="234">
        <v>0</v>
      </c>
      <c r="V10" s="234">
        <v>0</v>
      </c>
      <c r="W10" s="234">
        <v>0</v>
      </c>
      <c r="X10" s="234">
        <v>0</v>
      </c>
      <c r="Y10" s="239">
        <v>1</v>
      </c>
      <c r="Z10" s="236">
        <v>0</v>
      </c>
      <c r="AA10" s="236">
        <v>0</v>
      </c>
      <c r="AB10" s="236">
        <v>0</v>
      </c>
      <c r="AC10" s="236">
        <v>0</v>
      </c>
      <c r="AD10" s="236">
        <v>0</v>
      </c>
      <c r="AE10" s="236">
        <v>0</v>
      </c>
      <c r="AF10" s="236">
        <v>0</v>
      </c>
      <c r="AG10" s="236">
        <v>2</v>
      </c>
      <c r="AH10" s="236">
        <v>0</v>
      </c>
      <c r="AI10" s="236">
        <v>1</v>
      </c>
      <c r="AJ10" s="236">
        <v>3</v>
      </c>
      <c r="AK10" s="236">
        <v>2</v>
      </c>
      <c r="AL10" s="236">
        <v>0</v>
      </c>
      <c r="AM10" s="236">
        <v>16</v>
      </c>
      <c r="AN10" s="236">
        <v>0</v>
      </c>
      <c r="AO10" s="236">
        <v>0</v>
      </c>
      <c r="AP10" s="238">
        <v>0</v>
      </c>
      <c r="AR10" s="211"/>
    </row>
    <row r="11" spans="1:44" s="216" customFormat="1" ht="18.75" customHeight="1" x14ac:dyDescent="0.15">
      <c r="A11" s="194">
        <v>2021</v>
      </c>
      <c r="B11" s="233">
        <v>34</v>
      </c>
      <c r="C11" s="234">
        <v>0</v>
      </c>
      <c r="D11" s="234">
        <v>14</v>
      </c>
      <c r="E11" s="234">
        <v>0</v>
      </c>
      <c r="F11" s="234">
        <v>0</v>
      </c>
      <c r="G11" s="234">
        <v>0</v>
      </c>
      <c r="H11" s="234">
        <v>1</v>
      </c>
      <c r="I11" s="234">
        <v>0</v>
      </c>
      <c r="J11" s="234">
        <v>0</v>
      </c>
      <c r="K11" s="234">
        <v>3</v>
      </c>
      <c r="L11" s="234">
        <v>0</v>
      </c>
      <c r="M11" s="234">
        <v>0</v>
      </c>
      <c r="N11" s="234">
        <v>13</v>
      </c>
      <c r="O11" s="234">
        <v>0</v>
      </c>
      <c r="P11" s="234">
        <v>0</v>
      </c>
      <c r="Q11" s="239">
        <v>0</v>
      </c>
      <c r="R11" s="234">
        <v>1</v>
      </c>
      <c r="S11" s="234">
        <v>0</v>
      </c>
      <c r="T11" s="234">
        <v>0</v>
      </c>
      <c r="U11" s="234">
        <v>0</v>
      </c>
      <c r="V11" s="234">
        <v>0</v>
      </c>
      <c r="W11" s="234">
        <v>0</v>
      </c>
      <c r="X11" s="234">
        <v>0</v>
      </c>
      <c r="Y11" s="234">
        <v>2</v>
      </c>
      <c r="Z11" s="234">
        <v>0</v>
      </c>
      <c r="AA11" s="234">
        <v>0</v>
      </c>
      <c r="AB11" s="234">
        <v>0</v>
      </c>
      <c r="AC11" s="234">
        <v>0</v>
      </c>
      <c r="AD11" s="234">
        <v>0</v>
      </c>
      <c r="AE11" s="234">
        <v>0</v>
      </c>
      <c r="AF11" s="236">
        <v>0</v>
      </c>
      <c r="AG11" s="234">
        <v>1</v>
      </c>
      <c r="AH11" s="236">
        <v>0</v>
      </c>
      <c r="AI11" s="236">
        <v>1</v>
      </c>
      <c r="AJ11" s="236">
        <v>3</v>
      </c>
      <c r="AK11" s="234">
        <v>3</v>
      </c>
      <c r="AL11" s="236">
        <v>0</v>
      </c>
      <c r="AM11" s="234">
        <v>16</v>
      </c>
      <c r="AN11" s="234">
        <v>0</v>
      </c>
      <c r="AO11" s="234">
        <v>0</v>
      </c>
      <c r="AP11" s="234">
        <v>0</v>
      </c>
      <c r="AR11" s="211"/>
    </row>
    <row r="12" spans="1:44" ht="18.75" customHeight="1" x14ac:dyDescent="0.15">
      <c r="A12" s="218">
        <v>2022</v>
      </c>
      <c r="B12" s="240">
        <f>SUM(C12:Y12)</f>
        <v>35</v>
      </c>
      <c r="C12" s="241">
        <f>SUM(C13:C26)</f>
        <v>0</v>
      </c>
      <c r="D12" s="241">
        <f t="shared" ref="D12:AP12" si="1">SUM(D13:D26)</f>
        <v>14</v>
      </c>
      <c r="E12" s="241">
        <f t="shared" si="1"/>
        <v>0</v>
      </c>
      <c r="F12" s="241">
        <f t="shared" si="1"/>
        <v>0</v>
      </c>
      <c r="G12" s="241">
        <f t="shared" si="1"/>
        <v>0</v>
      </c>
      <c r="H12" s="241">
        <f t="shared" si="1"/>
        <v>1</v>
      </c>
      <c r="I12" s="241">
        <f t="shared" si="1"/>
        <v>0</v>
      </c>
      <c r="J12" s="241">
        <f t="shared" si="1"/>
        <v>0</v>
      </c>
      <c r="K12" s="241">
        <f t="shared" si="1"/>
        <v>3</v>
      </c>
      <c r="L12" s="241">
        <f t="shared" si="1"/>
        <v>0</v>
      </c>
      <c r="M12" s="241">
        <f t="shared" si="1"/>
        <v>0</v>
      </c>
      <c r="N12" s="241">
        <f t="shared" si="1"/>
        <v>13</v>
      </c>
      <c r="O12" s="241">
        <f t="shared" si="1"/>
        <v>0</v>
      </c>
      <c r="P12" s="241">
        <f t="shared" si="1"/>
        <v>0</v>
      </c>
      <c r="Q12" s="241">
        <f t="shared" si="1"/>
        <v>0</v>
      </c>
      <c r="R12" s="241">
        <f t="shared" si="1"/>
        <v>1</v>
      </c>
      <c r="S12" s="241">
        <f t="shared" si="1"/>
        <v>0</v>
      </c>
      <c r="T12" s="241">
        <f t="shared" si="1"/>
        <v>0</v>
      </c>
      <c r="U12" s="241">
        <f t="shared" si="1"/>
        <v>0</v>
      </c>
      <c r="V12" s="241">
        <f t="shared" si="1"/>
        <v>0</v>
      </c>
      <c r="W12" s="241">
        <f t="shared" si="1"/>
        <v>0</v>
      </c>
      <c r="X12" s="241">
        <f t="shared" si="1"/>
        <v>0</v>
      </c>
      <c r="Y12" s="241">
        <f t="shared" si="1"/>
        <v>3</v>
      </c>
      <c r="Z12" s="242">
        <f t="shared" si="1"/>
        <v>0</v>
      </c>
      <c r="AA12" s="242">
        <f t="shared" si="1"/>
        <v>0</v>
      </c>
      <c r="AB12" s="242">
        <f t="shared" si="1"/>
        <v>0</v>
      </c>
      <c r="AC12" s="242">
        <f t="shared" si="1"/>
        <v>0</v>
      </c>
      <c r="AD12" s="242">
        <f t="shared" si="1"/>
        <v>0</v>
      </c>
      <c r="AE12" s="242">
        <f t="shared" si="1"/>
        <v>0</v>
      </c>
      <c r="AF12" s="242">
        <f t="shared" si="1"/>
        <v>0</v>
      </c>
      <c r="AG12" s="242">
        <f t="shared" si="1"/>
        <v>1</v>
      </c>
      <c r="AH12" s="242">
        <f t="shared" si="1"/>
        <v>0</v>
      </c>
      <c r="AI12" s="242">
        <f t="shared" si="1"/>
        <v>2</v>
      </c>
      <c r="AJ12" s="242">
        <f t="shared" si="1"/>
        <v>3</v>
      </c>
      <c r="AK12" s="242">
        <f t="shared" si="1"/>
        <v>3</v>
      </c>
      <c r="AL12" s="242">
        <f t="shared" si="1"/>
        <v>0</v>
      </c>
      <c r="AM12" s="242">
        <f t="shared" si="1"/>
        <v>14</v>
      </c>
      <c r="AN12" s="242">
        <f t="shared" si="1"/>
        <v>0</v>
      </c>
      <c r="AO12" s="242">
        <f t="shared" si="1"/>
        <v>0</v>
      </c>
      <c r="AP12" s="243">
        <f t="shared" si="1"/>
        <v>0</v>
      </c>
      <c r="AQ12" s="211"/>
      <c r="AR12" s="211"/>
    </row>
    <row r="13" spans="1:44" ht="18.75" customHeight="1" x14ac:dyDescent="0.15">
      <c r="A13" s="219" t="s">
        <v>299</v>
      </c>
      <c r="B13" s="244">
        <f>SUM(C13:Y13)</f>
        <v>3</v>
      </c>
      <c r="C13" s="245">
        <v>0</v>
      </c>
      <c r="D13" s="245">
        <v>1</v>
      </c>
      <c r="E13" s="245">
        <v>0</v>
      </c>
      <c r="F13" s="245">
        <v>0</v>
      </c>
      <c r="G13" s="245">
        <v>0</v>
      </c>
      <c r="H13" s="245">
        <v>0</v>
      </c>
      <c r="I13" s="245">
        <v>0</v>
      </c>
      <c r="J13" s="245">
        <v>0</v>
      </c>
      <c r="K13" s="245">
        <v>0</v>
      </c>
      <c r="L13" s="245">
        <v>0</v>
      </c>
      <c r="M13" s="245">
        <v>0</v>
      </c>
      <c r="N13" s="245">
        <v>1</v>
      </c>
      <c r="O13" s="245">
        <v>0</v>
      </c>
      <c r="P13" s="245">
        <v>0</v>
      </c>
      <c r="Q13" s="245">
        <v>0</v>
      </c>
      <c r="R13" s="245">
        <v>0</v>
      </c>
      <c r="S13" s="245">
        <v>0</v>
      </c>
      <c r="T13" s="245">
        <v>0</v>
      </c>
      <c r="U13" s="245">
        <v>0</v>
      </c>
      <c r="V13" s="245">
        <v>0</v>
      </c>
      <c r="W13" s="245">
        <v>0</v>
      </c>
      <c r="X13" s="245">
        <v>0</v>
      </c>
      <c r="Y13" s="245">
        <v>1</v>
      </c>
      <c r="Z13" s="245">
        <v>0</v>
      </c>
      <c r="AA13" s="245">
        <v>0</v>
      </c>
      <c r="AB13" s="245">
        <v>0</v>
      </c>
      <c r="AC13" s="245">
        <v>0</v>
      </c>
      <c r="AD13" s="245">
        <v>0</v>
      </c>
      <c r="AE13" s="245">
        <v>0</v>
      </c>
      <c r="AF13" s="245">
        <v>0</v>
      </c>
      <c r="AG13" s="245">
        <v>0</v>
      </c>
      <c r="AH13" s="245">
        <v>0</v>
      </c>
      <c r="AI13" s="246">
        <v>0</v>
      </c>
      <c r="AJ13" s="247">
        <v>1</v>
      </c>
      <c r="AK13" s="246">
        <v>1</v>
      </c>
      <c r="AL13" s="245">
        <v>0</v>
      </c>
      <c r="AM13" s="246">
        <v>2</v>
      </c>
      <c r="AN13" s="245">
        <v>0</v>
      </c>
      <c r="AO13" s="245">
        <v>0</v>
      </c>
      <c r="AP13" s="248">
        <v>0</v>
      </c>
    </row>
    <row r="14" spans="1:44" ht="18.75" customHeight="1" x14ac:dyDescent="0.15">
      <c r="A14" s="219" t="s">
        <v>300</v>
      </c>
      <c r="B14" s="244">
        <f t="shared" ref="B14:B26" si="2">SUM(C14:Y14)</f>
        <v>4</v>
      </c>
      <c r="C14" s="245">
        <v>0</v>
      </c>
      <c r="D14" s="245">
        <v>2</v>
      </c>
      <c r="E14" s="245">
        <v>0</v>
      </c>
      <c r="F14" s="245">
        <v>0</v>
      </c>
      <c r="G14" s="245">
        <v>0</v>
      </c>
      <c r="H14" s="245">
        <v>0</v>
      </c>
      <c r="I14" s="245">
        <v>0</v>
      </c>
      <c r="J14" s="245">
        <v>0</v>
      </c>
      <c r="K14" s="245">
        <v>1</v>
      </c>
      <c r="L14" s="245">
        <v>0</v>
      </c>
      <c r="M14" s="245"/>
      <c r="N14" s="245">
        <v>1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245"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  <c r="AA14" s="245">
        <v>0</v>
      </c>
      <c r="AB14" s="245">
        <v>0</v>
      </c>
      <c r="AC14" s="245">
        <v>0</v>
      </c>
      <c r="AD14" s="245">
        <v>0</v>
      </c>
      <c r="AE14" s="245">
        <v>0</v>
      </c>
      <c r="AF14" s="245">
        <v>0</v>
      </c>
      <c r="AG14" s="245">
        <v>0</v>
      </c>
      <c r="AH14" s="245">
        <v>0</v>
      </c>
      <c r="AI14" s="246">
        <v>0</v>
      </c>
      <c r="AJ14" s="247">
        <v>1</v>
      </c>
      <c r="AK14" s="246">
        <v>0</v>
      </c>
      <c r="AL14" s="245">
        <v>0</v>
      </c>
      <c r="AM14" s="246">
        <v>0</v>
      </c>
      <c r="AN14" s="245">
        <v>0</v>
      </c>
      <c r="AO14" s="245">
        <v>0</v>
      </c>
      <c r="AP14" s="248">
        <v>0</v>
      </c>
    </row>
    <row r="15" spans="1:44" ht="18.75" customHeight="1" x14ac:dyDescent="0.15">
      <c r="A15" s="219" t="s">
        <v>301</v>
      </c>
      <c r="B15" s="244">
        <f t="shared" si="2"/>
        <v>2</v>
      </c>
      <c r="C15" s="245">
        <v>0</v>
      </c>
      <c r="D15" s="245">
        <v>1</v>
      </c>
      <c r="E15" s="245">
        <v>0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1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v>0</v>
      </c>
      <c r="AC15" s="245">
        <v>0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6">
        <v>1</v>
      </c>
      <c r="AJ15" s="247"/>
      <c r="AK15" s="246">
        <v>0</v>
      </c>
      <c r="AL15" s="245">
        <v>0</v>
      </c>
      <c r="AM15" s="246">
        <v>0</v>
      </c>
      <c r="AN15" s="245">
        <v>0</v>
      </c>
      <c r="AO15" s="245">
        <v>0</v>
      </c>
      <c r="AP15" s="248">
        <v>0</v>
      </c>
    </row>
    <row r="16" spans="1:44" ht="18.75" customHeight="1" x14ac:dyDescent="0.15">
      <c r="A16" s="219" t="s">
        <v>302</v>
      </c>
      <c r="B16" s="244">
        <f t="shared" si="2"/>
        <v>3</v>
      </c>
      <c r="C16" s="245">
        <v>0</v>
      </c>
      <c r="D16" s="245">
        <v>2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1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v>0</v>
      </c>
      <c r="AA16" s="245">
        <v>0</v>
      </c>
      <c r="AB16" s="245">
        <v>0</v>
      </c>
      <c r="AC16" s="245">
        <v>0</v>
      </c>
      <c r="AD16" s="245">
        <v>0</v>
      </c>
      <c r="AE16" s="245">
        <v>0</v>
      </c>
      <c r="AF16" s="245">
        <v>0</v>
      </c>
      <c r="AG16" s="246">
        <v>0</v>
      </c>
      <c r="AH16" s="245">
        <v>0</v>
      </c>
      <c r="AI16" s="246">
        <v>0</v>
      </c>
      <c r="AJ16" s="247">
        <v>1</v>
      </c>
      <c r="AK16" s="246">
        <v>0</v>
      </c>
      <c r="AL16" s="245">
        <v>0</v>
      </c>
      <c r="AM16" s="246">
        <v>2</v>
      </c>
      <c r="AN16" s="245">
        <v>0</v>
      </c>
      <c r="AO16" s="245">
        <v>0</v>
      </c>
      <c r="AP16" s="248">
        <v>0</v>
      </c>
    </row>
    <row r="17" spans="1:42" ht="18.75" customHeight="1" x14ac:dyDescent="0.15">
      <c r="A17" s="219" t="s">
        <v>303</v>
      </c>
      <c r="B17" s="244">
        <f t="shared" si="2"/>
        <v>3</v>
      </c>
      <c r="C17" s="245">
        <v>0</v>
      </c>
      <c r="D17" s="245">
        <v>1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1</v>
      </c>
      <c r="O17" s="245">
        <v>0</v>
      </c>
      <c r="P17" s="245">
        <v>0</v>
      </c>
      <c r="Q17" s="245">
        <v>0</v>
      </c>
      <c r="R17" s="245">
        <v>0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1</v>
      </c>
      <c r="Z17" s="245">
        <v>0</v>
      </c>
      <c r="AA17" s="245">
        <v>0</v>
      </c>
      <c r="AB17" s="245">
        <v>0</v>
      </c>
      <c r="AC17" s="245">
        <v>0</v>
      </c>
      <c r="AD17" s="245">
        <v>0</v>
      </c>
      <c r="AE17" s="245">
        <v>0</v>
      </c>
      <c r="AF17" s="245">
        <v>0</v>
      </c>
      <c r="AG17" s="246">
        <v>1</v>
      </c>
      <c r="AH17" s="245">
        <v>0</v>
      </c>
      <c r="AI17" s="246">
        <v>1</v>
      </c>
      <c r="AJ17" s="247">
        <v>0</v>
      </c>
      <c r="AK17" s="246">
        <v>0</v>
      </c>
      <c r="AL17" s="245">
        <v>0</v>
      </c>
      <c r="AM17" s="246">
        <v>0</v>
      </c>
      <c r="AN17" s="245">
        <v>0</v>
      </c>
      <c r="AO17" s="245">
        <v>0</v>
      </c>
      <c r="AP17" s="248">
        <v>0</v>
      </c>
    </row>
    <row r="18" spans="1:42" ht="18.75" customHeight="1" x14ac:dyDescent="0.15">
      <c r="A18" s="219" t="s">
        <v>304</v>
      </c>
      <c r="B18" s="244">
        <f t="shared" si="2"/>
        <v>3</v>
      </c>
      <c r="C18" s="245">
        <v>0</v>
      </c>
      <c r="D18" s="245">
        <v>1</v>
      </c>
      <c r="E18" s="245">
        <v>0</v>
      </c>
      <c r="F18" s="245">
        <v>0</v>
      </c>
      <c r="G18" s="245">
        <v>0</v>
      </c>
      <c r="H18" s="245">
        <v>1</v>
      </c>
      <c r="I18" s="245">
        <v>0</v>
      </c>
      <c r="J18" s="245">
        <v>0</v>
      </c>
      <c r="K18" s="245">
        <v>1</v>
      </c>
      <c r="L18" s="245">
        <v>0</v>
      </c>
      <c r="M18" s="245">
        <v>0</v>
      </c>
      <c r="N18" s="245">
        <v>0</v>
      </c>
      <c r="O18" s="245">
        <v>0</v>
      </c>
      <c r="P18" s="245">
        <v>0</v>
      </c>
      <c r="Q18" s="245">
        <v>0</v>
      </c>
      <c r="R18" s="245">
        <v>0</v>
      </c>
      <c r="S18" s="245">
        <v>0</v>
      </c>
      <c r="T18" s="245">
        <v>0</v>
      </c>
      <c r="U18" s="245">
        <v>0</v>
      </c>
      <c r="V18" s="245">
        <v>0</v>
      </c>
      <c r="W18" s="245">
        <v>0</v>
      </c>
      <c r="X18" s="245">
        <v>0</v>
      </c>
      <c r="Y18" s="245">
        <v>0</v>
      </c>
      <c r="Z18" s="245">
        <v>0</v>
      </c>
      <c r="AA18" s="245">
        <v>0</v>
      </c>
      <c r="AB18" s="245">
        <v>0</v>
      </c>
      <c r="AC18" s="245">
        <v>0</v>
      </c>
      <c r="AD18" s="245">
        <v>0</v>
      </c>
      <c r="AE18" s="245">
        <v>0</v>
      </c>
      <c r="AF18" s="245">
        <v>0</v>
      </c>
      <c r="AG18" s="245">
        <v>0</v>
      </c>
      <c r="AH18" s="245">
        <v>0</v>
      </c>
      <c r="AI18" s="245">
        <v>0</v>
      </c>
      <c r="AJ18" s="245">
        <v>0</v>
      </c>
      <c r="AK18" s="246">
        <v>0</v>
      </c>
      <c r="AL18" s="245">
        <v>0</v>
      </c>
      <c r="AM18" s="246">
        <v>2</v>
      </c>
      <c r="AN18" s="245">
        <v>0</v>
      </c>
      <c r="AO18" s="245">
        <v>0</v>
      </c>
      <c r="AP18" s="248">
        <v>0</v>
      </c>
    </row>
    <row r="19" spans="1:42" ht="18.75" customHeight="1" x14ac:dyDescent="0.15">
      <c r="A19" s="219" t="s">
        <v>305</v>
      </c>
      <c r="B19" s="244">
        <f t="shared" si="2"/>
        <v>4</v>
      </c>
      <c r="C19" s="245">
        <v>0</v>
      </c>
      <c r="D19" s="245">
        <v>1</v>
      </c>
      <c r="E19" s="245">
        <v>0</v>
      </c>
      <c r="F19" s="245">
        <v>0</v>
      </c>
      <c r="G19" s="245">
        <v>0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0</v>
      </c>
      <c r="N19" s="245">
        <v>1</v>
      </c>
      <c r="O19" s="245">
        <v>0</v>
      </c>
      <c r="P19" s="245">
        <v>0</v>
      </c>
      <c r="Q19" s="245">
        <v>0</v>
      </c>
      <c r="R19" s="245">
        <v>1</v>
      </c>
      <c r="S19" s="245">
        <v>0</v>
      </c>
      <c r="T19" s="245">
        <v>0</v>
      </c>
      <c r="U19" s="245">
        <v>0</v>
      </c>
      <c r="V19" s="245">
        <v>0</v>
      </c>
      <c r="W19" s="245">
        <v>0</v>
      </c>
      <c r="X19" s="245">
        <v>0</v>
      </c>
      <c r="Y19" s="245">
        <v>1</v>
      </c>
      <c r="Z19" s="245">
        <v>0</v>
      </c>
      <c r="AA19" s="245">
        <v>0</v>
      </c>
      <c r="AB19" s="245">
        <v>0</v>
      </c>
      <c r="AC19" s="245">
        <v>0</v>
      </c>
      <c r="AD19" s="245">
        <v>0</v>
      </c>
      <c r="AE19" s="245">
        <v>0</v>
      </c>
      <c r="AF19" s="245">
        <v>0</v>
      </c>
      <c r="AG19" s="245">
        <v>0</v>
      </c>
      <c r="AH19" s="245">
        <v>0</v>
      </c>
      <c r="AI19" s="245">
        <v>0</v>
      </c>
      <c r="AJ19" s="245">
        <v>0</v>
      </c>
      <c r="AK19" s="246">
        <v>0</v>
      </c>
      <c r="AL19" s="245">
        <v>0</v>
      </c>
      <c r="AM19" s="246">
        <v>1</v>
      </c>
      <c r="AN19" s="245">
        <v>0</v>
      </c>
      <c r="AO19" s="245">
        <v>0</v>
      </c>
      <c r="AP19" s="248">
        <v>0</v>
      </c>
    </row>
    <row r="20" spans="1:42" ht="18.75" customHeight="1" x14ac:dyDescent="0.15">
      <c r="A20" s="219" t="s">
        <v>306</v>
      </c>
      <c r="B20" s="244">
        <f t="shared" si="2"/>
        <v>2</v>
      </c>
      <c r="C20" s="245">
        <v>0</v>
      </c>
      <c r="D20" s="245">
        <v>1</v>
      </c>
      <c r="E20" s="245">
        <v>0</v>
      </c>
      <c r="F20" s="245">
        <v>0</v>
      </c>
      <c r="G20" s="245">
        <v>0</v>
      </c>
      <c r="H20" s="245">
        <v>0</v>
      </c>
      <c r="I20" s="245">
        <v>0</v>
      </c>
      <c r="J20" s="245">
        <v>0</v>
      </c>
      <c r="K20" s="245">
        <v>0</v>
      </c>
      <c r="L20" s="245">
        <v>0</v>
      </c>
      <c r="M20" s="245">
        <v>0</v>
      </c>
      <c r="N20" s="245">
        <v>1</v>
      </c>
      <c r="O20" s="245">
        <v>0</v>
      </c>
      <c r="P20" s="245">
        <v>0</v>
      </c>
      <c r="Q20" s="245">
        <v>0</v>
      </c>
      <c r="R20" s="245">
        <v>0</v>
      </c>
      <c r="S20" s="245">
        <v>0</v>
      </c>
      <c r="T20" s="245">
        <v>0</v>
      </c>
      <c r="U20" s="245">
        <v>0</v>
      </c>
      <c r="V20" s="245">
        <v>0</v>
      </c>
      <c r="W20" s="245">
        <v>0</v>
      </c>
      <c r="X20" s="245">
        <v>0</v>
      </c>
      <c r="Y20" s="245">
        <v>0</v>
      </c>
      <c r="Z20" s="245">
        <v>0</v>
      </c>
      <c r="AA20" s="245">
        <v>0</v>
      </c>
      <c r="AB20" s="245">
        <v>0</v>
      </c>
      <c r="AC20" s="245">
        <v>0</v>
      </c>
      <c r="AD20" s="245">
        <v>0</v>
      </c>
      <c r="AE20" s="245">
        <v>0</v>
      </c>
      <c r="AF20" s="245">
        <v>0</v>
      </c>
      <c r="AG20" s="245">
        <v>0</v>
      </c>
      <c r="AH20" s="245">
        <v>0</v>
      </c>
      <c r="AI20" s="245">
        <v>0</v>
      </c>
      <c r="AJ20" s="245">
        <v>0</v>
      </c>
      <c r="AK20" s="246">
        <v>0</v>
      </c>
      <c r="AL20" s="245">
        <v>0</v>
      </c>
      <c r="AM20" s="246">
        <v>3</v>
      </c>
      <c r="AN20" s="245">
        <v>0</v>
      </c>
      <c r="AO20" s="245">
        <v>0</v>
      </c>
      <c r="AP20" s="248">
        <v>0</v>
      </c>
    </row>
    <row r="21" spans="1:42" ht="18.75" customHeight="1" x14ac:dyDescent="0.15">
      <c r="A21" s="219" t="s">
        <v>307</v>
      </c>
      <c r="B21" s="244">
        <f t="shared" si="2"/>
        <v>2</v>
      </c>
      <c r="C21" s="245">
        <v>0</v>
      </c>
      <c r="D21" s="245">
        <v>1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>
        <v>0</v>
      </c>
      <c r="N21" s="245">
        <v>1</v>
      </c>
      <c r="O21" s="245">
        <v>0</v>
      </c>
      <c r="P21" s="245">
        <v>0</v>
      </c>
      <c r="Q21" s="245">
        <v>0</v>
      </c>
      <c r="R21" s="245">
        <v>0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5">
        <v>0</v>
      </c>
      <c r="AC21" s="245">
        <v>0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>
        <v>0</v>
      </c>
      <c r="AJ21" s="245">
        <v>0</v>
      </c>
      <c r="AK21" s="246">
        <v>0</v>
      </c>
      <c r="AL21" s="245">
        <v>0</v>
      </c>
      <c r="AM21" s="246">
        <v>0</v>
      </c>
      <c r="AN21" s="245">
        <v>0</v>
      </c>
      <c r="AO21" s="245">
        <v>0</v>
      </c>
      <c r="AP21" s="248">
        <v>0</v>
      </c>
    </row>
    <row r="22" spans="1:42" ht="18.75" customHeight="1" x14ac:dyDescent="0.15">
      <c r="A22" s="219" t="s">
        <v>308</v>
      </c>
      <c r="B22" s="244">
        <f t="shared" si="2"/>
        <v>1</v>
      </c>
      <c r="C22" s="245">
        <v>0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1</v>
      </c>
      <c r="O22" s="245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v>0</v>
      </c>
      <c r="AJ22" s="245">
        <v>0</v>
      </c>
      <c r="AK22" s="246">
        <v>1</v>
      </c>
      <c r="AL22" s="245">
        <v>0</v>
      </c>
      <c r="AM22" s="246">
        <v>2</v>
      </c>
      <c r="AN22" s="245">
        <v>0</v>
      </c>
      <c r="AO22" s="245">
        <v>0</v>
      </c>
      <c r="AP22" s="248">
        <v>0</v>
      </c>
    </row>
    <row r="23" spans="1:42" ht="18.75" customHeight="1" x14ac:dyDescent="0.15">
      <c r="A23" s="219" t="s">
        <v>309</v>
      </c>
      <c r="B23" s="244">
        <f t="shared" si="2"/>
        <v>2</v>
      </c>
      <c r="C23" s="245">
        <v>0</v>
      </c>
      <c r="D23" s="245">
        <v>1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1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v>0</v>
      </c>
      <c r="AA23" s="245">
        <v>0</v>
      </c>
      <c r="AB23" s="245">
        <v>0</v>
      </c>
      <c r="AC23" s="245">
        <v>0</v>
      </c>
      <c r="AD23" s="245">
        <v>0</v>
      </c>
      <c r="AE23" s="245">
        <v>0</v>
      </c>
      <c r="AF23" s="245">
        <v>0</v>
      </c>
      <c r="AG23" s="245">
        <v>0</v>
      </c>
      <c r="AH23" s="245">
        <v>0</v>
      </c>
      <c r="AI23" s="245">
        <v>0</v>
      </c>
      <c r="AJ23" s="245">
        <v>0</v>
      </c>
      <c r="AK23" s="246">
        <v>0</v>
      </c>
      <c r="AL23" s="245">
        <v>0</v>
      </c>
      <c r="AM23" s="246">
        <v>0</v>
      </c>
      <c r="AN23" s="245">
        <v>0</v>
      </c>
      <c r="AO23" s="245">
        <v>0</v>
      </c>
      <c r="AP23" s="248">
        <v>0</v>
      </c>
    </row>
    <row r="24" spans="1:42" ht="18.75" customHeight="1" x14ac:dyDescent="0.15">
      <c r="A24" s="219" t="s">
        <v>310</v>
      </c>
      <c r="B24" s="244">
        <f t="shared" si="2"/>
        <v>2</v>
      </c>
      <c r="C24" s="245">
        <v>0</v>
      </c>
      <c r="D24" s="245">
        <v>1</v>
      </c>
      <c r="E24" s="245">
        <v>0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1</v>
      </c>
      <c r="O24" s="245">
        <v>0</v>
      </c>
      <c r="P24" s="245">
        <v>0</v>
      </c>
      <c r="Q24" s="245">
        <v>0</v>
      </c>
      <c r="R24" s="245">
        <v>0</v>
      </c>
      <c r="S24" s="245">
        <v>0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v>0</v>
      </c>
      <c r="AA24" s="245">
        <v>0</v>
      </c>
      <c r="AB24" s="245">
        <v>0</v>
      </c>
      <c r="AC24" s="245">
        <v>0</v>
      </c>
      <c r="AD24" s="245">
        <v>0</v>
      </c>
      <c r="AE24" s="245">
        <v>0</v>
      </c>
      <c r="AF24" s="245">
        <v>0</v>
      </c>
      <c r="AG24" s="245">
        <v>0</v>
      </c>
      <c r="AH24" s="245">
        <v>0</v>
      </c>
      <c r="AI24" s="245">
        <v>0</v>
      </c>
      <c r="AJ24" s="245">
        <v>0</v>
      </c>
      <c r="AK24" s="246">
        <v>0</v>
      </c>
      <c r="AL24" s="245">
        <v>0</v>
      </c>
      <c r="AM24" s="246">
        <v>1</v>
      </c>
      <c r="AN24" s="245">
        <v>0</v>
      </c>
      <c r="AO24" s="245">
        <v>0</v>
      </c>
      <c r="AP24" s="248">
        <v>0</v>
      </c>
    </row>
    <row r="25" spans="1:42" ht="18.75" customHeight="1" x14ac:dyDescent="0.15">
      <c r="A25" s="219" t="s">
        <v>311</v>
      </c>
      <c r="B25" s="244">
        <f t="shared" si="2"/>
        <v>2</v>
      </c>
      <c r="C25" s="245">
        <v>0</v>
      </c>
      <c r="D25" s="245">
        <v>1</v>
      </c>
      <c r="E25" s="245">
        <v>0</v>
      </c>
      <c r="F25" s="245">
        <v>0</v>
      </c>
      <c r="G25" s="245">
        <v>0</v>
      </c>
      <c r="H25" s="245">
        <v>0</v>
      </c>
      <c r="I25" s="245">
        <v>0</v>
      </c>
      <c r="J25" s="245">
        <v>0</v>
      </c>
      <c r="K25" s="245">
        <v>0</v>
      </c>
      <c r="L25" s="245">
        <v>0</v>
      </c>
      <c r="M25" s="245">
        <v>0</v>
      </c>
      <c r="N25" s="245">
        <v>1</v>
      </c>
      <c r="O25" s="245">
        <v>0</v>
      </c>
      <c r="P25" s="245">
        <v>0</v>
      </c>
      <c r="Q25" s="245">
        <v>0</v>
      </c>
      <c r="R25" s="245">
        <v>0</v>
      </c>
      <c r="S25" s="245">
        <v>0</v>
      </c>
      <c r="T25" s="245">
        <v>0</v>
      </c>
      <c r="U25" s="245">
        <v>0</v>
      </c>
      <c r="V25" s="245">
        <v>0</v>
      </c>
      <c r="W25" s="245">
        <v>0</v>
      </c>
      <c r="X25" s="245">
        <v>0</v>
      </c>
      <c r="Y25" s="245">
        <v>0</v>
      </c>
      <c r="Z25" s="245">
        <v>0</v>
      </c>
      <c r="AA25" s="245">
        <v>0</v>
      </c>
      <c r="AB25" s="245">
        <v>0</v>
      </c>
      <c r="AC25" s="245">
        <v>0</v>
      </c>
      <c r="AD25" s="245">
        <v>0</v>
      </c>
      <c r="AE25" s="245">
        <v>0</v>
      </c>
      <c r="AF25" s="245">
        <v>0</v>
      </c>
      <c r="AG25" s="245">
        <v>0</v>
      </c>
      <c r="AH25" s="245">
        <v>0</v>
      </c>
      <c r="AI25" s="245">
        <v>0</v>
      </c>
      <c r="AJ25" s="245">
        <v>0</v>
      </c>
      <c r="AK25" s="246">
        <v>1</v>
      </c>
      <c r="AL25" s="245">
        <v>0</v>
      </c>
      <c r="AM25" s="246">
        <v>0</v>
      </c>
      <c r="AN25" s="245">
        <v>0</v>
      </c>
      <c r="AO25" s="245">
        <v>0</v>
      </c>
      <c r="AP25" s="248">
        <v>0</v>
      </c>
    </row>
    <row r="26" spans="1:42" ht="18.75" customHeight="1" x14ac:dyDescent="0.15">
      <c r="A26" s="226" t="s">
        <v>312</v>
      </c>
      <c r="B26" s="244">
        <f t="shared" si="2"/>
        <v>2</v>
      </c>
      <c r="C26" s="249">
        <v>0</v>
      </c>
      <c r="D26" s="249">
        <v>0</v>
      </c>
      <c r="E26" s="249">
        <v>0</v>
      </c>
      <c r="F26" s="249">
        <v>0</v>
      </c>
      <c r="G26" s="249">
        <v>0</v>
      </c>
      <c r="H26" s="249">
        <v>0</v>
      </c>
      <c r="I26" s="249">
        <v>0</v>
      </c>
      <c r="J26" s="249">
        <v>0</v>
      </c>
      <c r="K26" s="249">
        <v>1</v>
      </c>
      <c r="L26" s="249">
        <v>0</v>
      </c>
      <c r="M26" s="249">
        <v>0</v>
      </c>
      <c r="N26" s="249">
        <v>1</v>
      </c>
      <c r="O26" s="249">
        <v>0</v>
      </c>
      <c r="P26" s="249">
        <v>0</v>
      </c>
      <c r="Q26" s="249">
        <v>0</v>
      </c>
      <c r="R26" s="249">
        <v>0</v>
      </c>
      <c r="S26" s="249">
        <v>0</v>
      </c>
      <c r="T26" s="249">
        <v>0</v>
      </c>
      <c r="U26" s="249">
        <v>0</v>
      </c>
      <c r="V26" s="249">
        <v>0</v>
      </c>
      <c r="W26" s="249">
        <v>0</v>
      </c>
      <c r="X26" s="249">
        <v>0</v>
      </c>
      <c r="Y26" s="249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1</v>
      </c>
      <c r="AN26" s="250">
        <v>0</v>
      </c>
      <c r="AO26" s="250">
        <v>0</v>
      </c>
      <c r="AP26" s="251">
        <v>0</v>
      </c>
    </row>
    <row r="27" spans="1:42" ht="18.75" customHeight="1" x14ac:dyDescent="0.15">
      <c r="A27" s="339" t="s">
        <v>313</v>
      </c>
      <c r="B27" s="339"/>
      <c r="C27" s="339"/>
      <c r="D27" s="339"/>
      <c r="E27" s="339"/>
      <c r="F27" s="339"/>
      <c r="G27" s="339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AK27" s="329" t="s">
        <v>314</v>
      </c>
      <c r="AL27" s="329"/>
      <c r="AM27" s="329"/>
      <c r="AN27" s="329"/>
      <c r="AO27" s="329"/>
      <c r="AP27" s="329"/>
    </row>
  </sheetData>
  <mergeCells count="48">
    <mergeCell ref="A2:Q2"/>
    <mergeCell ref="A3:G3"/>
    <mergeCell ref="AN3:AP3"/>
    <mergeCell ref="A4:A6"/>
    <mergeCell ref="B4:Y4"/>
    <mergeCell ref="Z4:AB4"/>
    <mergeCell ref="AC4:AP4"/>
    <mergeCell ref="B5:B6"/>
    <mergeCell ref="C5:C6"/>
    <mergeCell ref="D5:D6"/>
    <mergeCell ref="R5:R6"/>
    <mergeCell ref="E5:E6"/>
    <mergeCell ref="F5:F6"/>
    <mergeCell ref="G5:G6"/>
    <mergeCell ref="H5:H6"/>
    <mergeCell ref="I5:I6"/>
    <mergeCell ref="J5:J6"/>
    <mergeCell ref="K5:M5"/>
    <mergeCell ref="N5:N6"/>
    <mergeCell ref="O5:O6"/>
    <mergeCell ref="P5:P6"/>
    <mergeCell ref="Q5:Q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27:G27"/>
    <mergeCell ref="AK27:AP27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Y5:Y6"/>
    <mergeCell ref="Z5:Z6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26"/>
  <sheetViews>
    <sheetView workbookViewId="0">
      <selection activeCell="O16" sqref="O16"/>
    </sheetView>
  </sheetViews>
  <sheetFormatPr defaultRowHeight="23.25" customHeight="1" x14ac:dyDescent="0.15"/>
  <cols>
    <col min="1" max="1" width="8.5" style="212" customWidth="1"/>
    <col min="2" max="2" width="7.625" style="212" customWidth="1"/>
    <col min="3" max="3" width="8" style="212" customWidth="1"/>
    <col min="4" max="4" width="7.625" style="212" customWidth="1"/>
    <col min="5" max="5" width="8.375" style="212" customWidth="1"/>
    <col min="6" max="13" width="7.625" style="212" customWidth="1"/>
    <col min="14" max="16384" width="9" style="212"/>
  </cols>
  <sheetData>
    <row r="2" spans="1:14" ht="30.75" customHeight="1" x14ac:dyDescent="0.15">
      <c r="A2" s="330" t="s">
        <v>315</v>
      </c>
      <c r="B2" s="330"/>
      <c r="C2" s="330"/>
      <c r="D2" s="330"/>
      <c r="E2" s="330"/>
      <c r="F2" s="330"/>
      <c r="G2" s="210"/>
      <c r="H2" s="210"/>
      <c r="I2" s="210"/>
      <c r="J2" s="210"/>
      <c r="K2" s="210"/>
      <c r="L2" s="210"/>
      <c r="M2" s="210"/>
    </row>
    <row r="3" spans="1:14" ht="24" customHeight="1" x14ac:dyDescent="0.15">
      <c r="A3" s="253" t="s">
        <v>316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54" t="s">
        <v>317</v>
      </c>
    </row>
    <row r="4" spans="1:14" ht="34.5" customHeight="1" x14ac:dyDescent="0.15">
      <c r="A4" s="352" t="s">
        <v>365</v>
      </c>
      <c r="B4" s="327" t="s">
        <v>318</v>
      </c>
      <c r="C4" s="327"/>
      <c r="D4" s="327" t="s">
        <v>319</v>
      </c>
      <c r="E4" s="327"/>
      <c r="F4" s="327" t="s">
        <v>320</v>
      </c>
      <c r="G4" s="327"/>
      <c r="H4" s="327" t="s">
        <v>321</v>
      </c>
      <c r="I4" s="327"/>
      <c r="J4" s="327" t="s">
        <v>322</v>
      </c>
      <c r="K4" s="327"/>
      <c r="L4" s="327" t="s">
        <v>323</v>
      </c>
      <c r="M4" s="327"/>
    </row>
    <row r="5" spans="1:14" ht="34.5" customHeight="1" x14ac:dyDescent="0.15">
      <c r="A5" s="353"/>
      <c r="B5" s="193" t="s">
        <v>324</v>
      </c>
      <c r="C5" s="193" t="s">
        <v>325</v>
      </c>
      <c r="D5" s="193" t="s">
        <v>326</v>
      </c>
      <c r="E5" s="193" t="s">
        <v>325</v>
      </c>
      <c r="F5" s="193" t="s">
        <v>327</v>
      </c>
      <c r="G5" s="193" t="s">
        <v>328</v>
      </c>
      <c r="H5" s="193" t="s">
        <v>329</v>
      </c>
      <c r="I5" s="193" t="s">
        <v>330</v>
      </c>
      <c r="J5" s="193" t="s">
        <v>327</v>
      </c>
      <c r="K5" s="193" t="s">
        <v>325</v>
      </c>
      <c r="L5" s="193" t="s">
        <v>324</v>
      </c>
      <c r="M5" s="193" t="s">
        <v>325</v>
      </c>
    </row>
    <row r="6" spans="1:14" ht="23.25" customHeight="1" x14ac:dyDescent="0.15">
      <c r="A6" s="255">
        <v>2017</v>
      </c>
      <c r="B6" s="256">
        <v>1</v>
      </c>
      <c r="C6" s="257">
        <v>12.1</v>
      </c>
      <c r="D6" s="258">
        <v>1</v>
      </c>
      <c r="E6" s="257">
        <v>12.1</v>
      </c>
      <c r="F6" s="259">
        <v>0</v>
      </c>
      <c r="G6" s="260">
        <v>0</v>
      </c>
      <c r="H6" s="259">
        <v>0</v>
      </c>
      <c r="I6" s="260">
        <v>0</v>
      </c>
      <c r="J6" s="259">
        <v>0</v>
      </c>
      <c r="K6" s="260">
        <v>0</v>
      </c>
      <c r="L6" s="259">
        <v>0</v>
      </c>
      <c r="M6" s="261">
        <v>0</v>
      </c>
    </row>
    <row r="7" spans="1:14" ht="23.25" customHeight="1" x14ac:dyDescent="0.15">
      <c r="A7" s="255">
        <v>2018</v>
      </c>
      <c r="B7" s="256">
        <v>1</v>
      </c>
      <c r="C7" s="257">
        <v>12.1</v>
      </c>
      <c r="D7" s="258">
        <v>1</v>
      </c>
      <c r="E7" s="257">
        <v>12.1</v>
      </c>
      <c r="F7" s="259">
        <v>0</v>
      </c>
      <c r="G7" s="260">
        <v>0</v>
      </c>
      <c r="H7" s="259">
        <v>0</v>
      </c>
      <c r="I7" s="260">
        <v>0</v>
      </c>
      <c r="J7" s="259">
        <v>0</v>
      </c>
      <c r="K7" s="260">
        <v>0</v>
      </c>
      <c r="L7" s="259">
        <v>0</v>
      </c>
      <c r="M7" s="261">
        <v>0</v>
      </c>
    </row>
    <row r="8" spans="1:14" ht="23.25" customHeight="1" x14ac:dyDescent="0.15">
      <c r="A8" s="194">
        <v>2019</v>
      </c>
      <c r="B8" s="262">
        <v>1</v>
      </c>
      <c r="C8" s="257">
        <v>12.1</v>
      </c>
      <c r="D8" s="263">
        <v>0</v>
      </c>
      <c r="E8" s="257">
        <v>0</v>
      </c>
      <c r="F8" s="263">
        <v>0</v>
      </c>
      <c r="G8" s="257">
        <v>0</v>
      </c>
      <c r="H8" s="263">
        <v>1</v>
      </c>
      <c r="I8" s="257">
        <v>12.1</v>
      </c>
      <c r="J8" s="263">
        <v>0</v>
      </c>
      <c r="K8" s="257">
        <v>0</v>
      </c>
      <c r="L8" s="263">
        <v>0</v>
      </c>
      <c r="M8" s="264">
        <v>0</v>
      </c>
      <c r="N8" s="215"/>
    </row>
    <row r="9" spans="1:14" ht="23.25" customHeight="1" x14ac:dyDescent="0.15">
      <c r="A9" s="194">
        <v>2020</v>
      </c>
      <c r="B9" s="262">
        <v>1</v>
      </c>
      <c r="C9" s="257">
        <v>12.1</v>
      </c>
      <c r="D9" s="263">
        <v>0</v>
      </c>
      <c r="E9" s="257">
        <v>0</v>
      </c>
      <c r="F9" s="263">
        <v>0</v>
      </c>
      <c r="G9" s="257">
        <v>0</v>
      </c>
      <c r="H9" s="263">
        <v>1</v>
      </c>
      <c r="I9" s="257">
        <v>12.1</v>
      </c>
      <c r="J9" s="263">
        <v>0</v>
      </c>
      <c r="K9" s="257">
        <v>0</v>
      </c>
      <c r="L9" s="263">
        <v>0</v>
      </c>
      <c r="M9" s="264">
        <v>0</v>
      </c>
      <c r="N9" s="215"/>
    </row>
    <row r="10" spans="1:14" ht="23.25" customHeight="1" x14ac:dyDescent="0.15">
      <c r="A10" s="194">
        <v>2021</v>
      </c>
      <c r="B10" s="262">
        <v>1</v>
      </c>
      <c r="C10" s="257">
        <v>12.1</v>
      </c>
      <c r="D10" s="263">
        <v>0</v>
      </c>
      <c r="E10" s="257">
        <v>0</v>
      </c>
      <c r="F10" s="263">
        <v>0</v>
      </c>
      <c r="G10" s="257">
        <v>0</v>
      </c>
      <c r="H10" s="263">
        <v>1</v>
      </c>
      <c r="I10" s="257">
        <v>12.1</v>
      </c>
      <c r="J10" s="263">
        <v>0</v>
      </c>
      <c r="K10" s="257">
        <v>0</v>
      </c>
      <c r="L10" s="263">
        <v>0</v>
      </c>
      <c r="M10" s="264">
        <v>0</v>
      </c>
      <c r="N10" s="215"/>
    </row>
    <row r="11" spans="1:14" ht="23.25" customHeight="1" x14ac:dyDescent="0.15">
      <c r="A11" s="218">
        <v>2022</v>
      </c>
      <c r="B11" s="265">
        <f t="shared" ref="B11:M11" si="0">SUM(B12:B25)</f>
        <v>1</v>
      </c>
      <c r="C11" s="266">
        <f>E11+G11+I11+K11+M11</f>
        <v>12.1</v>
      </c>
      <c r="D11" s="267">
        <f t="shared" si="0"/>
        <v>0</v>
      </c>
      <c r="E11" s="266">
        <f t="shared" si="0"/>
        <v>0</v>
      </c>
      <c r="F11" s="267">
        <f t="shared" si="0"/>
        <v>0</v>
      </c>
      <c r="G11" s="266">
        <f t="shared" si="0"/>
        <v>0</v>
      </c>
      <c r="H11" s="267">
        <f t="shared" si="0"/>
        <v>1</v>
      </c>
      <c r="I11" s="266">
        <f t="shared" si="0"/>
        <v>12.1</v>
      </c>
      <c r="J11" s="267">
        <f t="shared" si="0"/>
        <v>0</v>
      </c>
      <c r="K11" s="266">
        <f t="shared" si="0"/>
        <v>0</v>
      </c>
      <c r="L11" s="267">
        <f t="shared" si="0"/>
        <v>0</v>
      </c>
      <c r="M11" s="268">
        <f t="shared" si="0"/>
        <v>0</v>
      </c>
    </row>
    <row r="12" spans="1:14" ht="23.25" customHeight="1" x14ac:dyDescent="0.15">
      <c r="A12" s="219" t="s">
        <v>299</v>
      </c>
      <c r="B12" s="269">
        <f>D12+F12+H12+J12+L12</f>
        <v>0</v>
      </c>
      <c r="C12" s="270">
        <f>E12+G12+I12+K12+M12</f>
        <v>0</v>
      </c>
      <c r="D12" s="271">
        <v>0</v>
      </c>
      <c r="E12" s="270">
        <v>0</v>
      </c>
      <c r="F12" s="271">
        <v>0</v>
      </c>
      <c r="G12" s="270">
        <v>0</v>
      </c>
      <c r="H12" s="271">
        <v>0</v>
      </c>
      <c r="I12" s="270">
        <v>0</v>
      </c>
      <c r="J12" s="271">
        <v>0</v>
      </c>
      <c r="K12" s="270">
        <v>0</v>
      </c>
      <c r="L12" s="271">
        <v>0</v>
      </c>
      <c r="M12" s="272">
        <v>0</v>
      </c>
    </row>
    <row r="13" spans="1:14" ht="23.25" customHeight="1" x14ac:dyDescent="0.15">
      <c r="A13" s="219" t="s">
        <v>300</v>
      </c>
      <c r="B13" s="269">
        <f t="shared" ref="B13:C25" si="1">D13+F13+H13+J13+L13</f>
        <v>0</v>
      </c>
      <c r="C13" s="270">
        <f t="shared" si="1"/>
        <v>0</v>
      </c>
      <c r="D13" s="271">
        <v>0</v>
      </c>
      <c r="E13" s="270">
        <v>0</v>
      </c>
      <c r="F13" s="271">
        <v>0</v>
      </c>
      <c r="G13" s="270">
        <v>0</v>
      </c>
      <c r="H13" s="271">
        <v>0</v>
      </c>
      <c r="I13" s="270">
        <v>0</v>
      </c>
      <c r="J13" s="271">
        <v>0</v>
      </c>
      <c r="K13" s="270">
        <v>0</v>
      </c>
      <c r="L13" s="271">
        <v>0</v>
      </c>
      <c r="M13" s="272">
        <v>0</v>
      </c>
    </row>
    <row r="14" spans="1:14" ht="23.25" customHeight="1" x14ac:dyDescent="0.15">
      <c r="A14" s="219" t="s">
        <v>301</v>
      </c>
      <c r="B14" s="269">
        <f t="shared" si="1"/>
        <v>0</v>
      </c>
      <c r="C14" s="270">
        <f t="shared" si="1"/>
        <v>0</v>
      </c>
      <c r="D14" s="271">
        <v>0</v>
      </c>
      <c r="E14" s="270">
        <v>0</v>
      </c>
      <c r="F14" s="271">
        <v>0</v>
      </c>
      <c r="G14" s="270">
        <v>0</v>
      </c>
      <c r="H14" s="271">
        <v>0</v>
      </c>
      <c r="I14" s="270">
        <v>0</v>
      </c>
      <c r="J14" s="271">
        <v>0</v>
      </c>
      <c r="K14" s="270">
        <v>0</v>
      </c>
      <c r="L14" s="271">
        <v>0</v>
      </c>
      <c r="M14" s="272">
        <v>0</v>
      </c>
    </row>
    <row r="15" spans="1:14" ht="23.25" customHeight="1" x14ac:dyDescent="0.15">
      <c r="A15" s="219" t="s">
        <v>302</v>
      </c>
      <c r="B15" s="269">
        <f t="shared" si="1"/>
        <v>1</v>
      </c>
      <c r="C15" s="270">
        <f t="shared" si="1"/>
        <v>12.1</v>
      </c>
      <c r="D15" s="273">
        <v>0</v>
      </c>
      <c r="E15" s="274">
        <v>0</v>
      </c>
      <c r="F15" s="271">
        <v>0</v>
      </c>
      <c r="G15" s="270">
        <v>0</v>
      </c>
      <c r="H15" s="271">
        <v>1</v>
      </c>
      <c r="I15" s="270">
        <v>12.1</v>
      </c>
      <c r="J15" s="271">
        <v>0</v>
      </c>
      <c r="K15" s="270">
        <v>0</v>
      </c>
      <c r="L15" s="271">
        <v>0</v>
      </c>
      <c r="M15" s="272">
        <v>0</v>
      </c>
    </row>
    <row r="16" spans="1:14" ht="23.25" customHeight="1" x14ac:dyDescent="0.15">
      <c r="A16" s="219" t="s">
        <v>303</v>
      </c>
      <c r="B16" s="269">
        <f t="shared" si="1"/>
        <v>0</v>
      </c>
      <c r="C16" s="270">
        <f t="shared" si="1"/>
        <v>0</v>
      </c>
      <c r="D16" s="271">
        <v>0</v>
      </c>
      <c r="E16" s="270">
        <v>0</v>
      </c>
      <c r="F16" s="271">
        <v>0</v>
      </c>
      <c r="G16" s="270">
        <v>0</v>
      </c>
      <c r="H16" s="271">
        <v>0</v>
      </c>
      <c r="I16" s="270">
        <v>0</v>
      </c>
      <c r="J16" s="271">
        <v>0</v>
      </c>
      <c r="K16" s="270">
        <v>0</v>
      </c>
      <c r="L16" s="271">
        <v>0</v>
      </c>
      <c r="M16" s="272">
        <v>0</v>
      </c>
    </row>
    <row r="17" spans="1:13" ht="23.25" customHeight="1" x14ac:dyDescent="0.15">
      <c r="A17" s="219" t="s">
        <v>304</v>
      </c>
      <c r="B17" s="269">
        <f t="shared" si="1"/>
        <v>0</v>
      </c>
      <c r="C17" s="270">
        <f t="shared" si="1"/>
        <v>0</v>
      </c>
      <c r="D17" s="271">
        <v>0</v>
      </c>
      <c r="E17" s="270">
        <v>0</v>
      </c>
      <c r="F17" s="271">
        <v>0</v>
      </c>
      <c r="G17" s="270">
        <v>0</v>
      </c>
      <c r="H17" s="271">
        <v>0</v>
      </c>
      <c r="I17" s="270">
        <v>0</v>
      </c>
      <c r="J17" s="271">
        <v>0</v>
      </c>
      <c r="K17" s="270">
        <v>0</v>
      </c>
      <c r="L17" s="271">
        <v>0</v>
      </c>
      <c r="M17" s="272">
        <v>0</v>
      </c>
    </row>
    <row r="18" spans="1:13" ht="23.25" customHeight="1" x14ac:dyDescent="0.15">
      <c r="A18" s="219" t="s">
        <v>305</v>
      </c>
      <c r="B18" s="269">
        <f t="shared" si="1"/>
        <v>0</v>
      </c>
      <c r="C18" s="270">
        <f t="shared" si="1"/>
        <v>0</v>
      </c>
      <c r="D18" s="271">
        <v>0</v>
      </c>
      <c r="E18" s="270">
        <v>0</v>
      </c>
      <c r="F18" s="271">
        <v>0</v>
      </c>
      <c r="G18" s="270">
        <v>0</v>
      </c>
      <c r="H18" s="271">
        <v>0</v>
      </c>
      <c r="I18" s="270">
        <v>0</v>
      </c>
      <c r="J18" s="271">
        <v>0</v>
      </c>
      <c r="K18" s="270">
        <v>0</v>
      </c>
      <c r="L18" s="271">
        <v>0</v>
      </c>
      <c r="M18" s="272">
        <v>0</v>
      </c>
    </row>
    <row r="19" spans="1:13" ht="23.25" customHeight="1" x14ac:dyDescent="0.15">
      <c r="A19" s="219" t="s">
        <v>306</v>
      </c>
      <c r="B19" s="269">
        <f t="shared" si="1"/>
        <v>0</v>
      </c>
      <c r="C19" s="270">
        <f t="shared" si="1"/>
        <v>0</v>
      </c>
      <c r="D19" s="271">
        <v>0</v>
      </c>
      <c r="E19" s="270">
        <v>0</v>
      </c>
      <c r="F19" s="271">
        <v>0</v>
      </c>
      <c r="G19" s="270">
        <v>0</v>
      </c>
      <c r="H19" s="271">
        <v>0</v>
      </c>
      <c r="I19" s="270">
        <v>0</v>
      </c>
      <c r="J19" s="271">
        <v>0</v>
      </c>
      <c r="K19" s="270">
        <v>0</v>
      </c>
      <c r="L19" s="271">
        <v>0</v>
      </c>
      <c r="M19" s="272">
        <v>0</v>
      </c>
    </row>
    <row r="20" spans="1:13" ht="23.25" customHeight="1" x14ac:dyDescent="0.15">
      <c r="A20" s="219" t="s">
        <v>307</v>
      </c>
      <c r="B20" s="269">
        <f t="shared" si="1"/>
        <v>0</v>
      </c>
      <c r="C20" s="270">
        <f t="shared" si="1"/>
        <v>0</v>
      </c>
      <c r="D20" s="271">
        <v>0</v>
      </c>
      <c r="E20" s="270">
        <v>0</v>
      </c>
      <c r="F20" s="271">
        <v>0</v>
      </c>
      <c r="G20" s="270">
        <v>0</v>
      </c>
      <c r="H20" s="271">
        <v>0</v>
      </c>
      <c r="I20" s="270">
        <v>0</v>
      </c>
      <c r="J20" s="271">
        <v>0</v>
      </c>
      <c r="K20" s="270">
        <v>0</v>
      </c>
      <c r="L20" s="271">
        <v>0</v>
      </c>
      <c r="M20" s="272">
        <v>0</v>
      </c>
    </row>
    <row r="21" spans="1:13" ht="23.25" customHeight="1" x14ac:dyDescent="0.15">
      <c r="A21" s="219" t="s">
        <v>308</v>
      </c>
      <c r="B21" s="269">
        <f t="shared" si="1"/>
        <v>0</v>
      </c>
      <c r="C21" s="270">
        <f t="shared" si="1"/>
        <v>0</v>
      </c>
      <c r="D21" s="271">
        <v>0</v>
      </c>
      <c r="E21" s="270">
        <v>0</v>
      </c>
      <c r="F21" s="271">
        <v>0</v>
      </c>
      <c r="G21" s="270">
        <v>0</v>
      </c>
      <c r="H21" s="271">
        <v>0</v>
      </c>
      <c r="I21" s="270">
        <v>0</v>
      </c>
      <c r="J21" s="271">
        <v>0</v>
      </c>
      <c r="K21" s="270">
        <v>0</v>
      </c>
      <c r="L21" s="271">
        <v>0</v>
      </c>
      <c r="M21" s="272">
        <v>0</v>
      </c>
    </row>
    <row r="22" spans="1:13" ht="23.25" customHeight="1" x14ac:dyDescent="0.15">
      <c r="A22" s="219" t="s">
        <v>309</v>
      </c>
      <c r="B22" s="269">
        <f t="shared" si="1"/>
        <v>0</v>
      </c>
      <c r="C22" s="270">
        <f t="shared" si="1"/>
        <v>0</v>
      </c>
      <c r="D22" s="271">
        <v>0</v>
      </c>
      <c r="E22" s="270">
        <v>0</v>
      </c>
      <c r="F22" s="271">
        <v>0</v>
      </c>
      <c r="G22" s="270">
        <v>0</v>
      </c>
      <c r="H22" s="271">
        <v>0</v>
      </c>
      <c r="I22" s="270">
        <v>0</v>
      </c>
      <c r="J22" s="271">
        <v>0</v>
      </c>
      <c r="K22" s="270">
        <v>0</v>
      </c>
      <c r="L22" s="271">
        <v>0</v>
      </c>
      <c r="M22" s="272">
        <v>0</v>
      </c>
    </row>
    <row r="23" spans="1:13" ht="23.25" customHeight="1" x14ac:dyDescent="0.15">
      <c r="A23" s="219" t="s">
        <v>310</v>
      </c>
      <c r="B23" s="269">
        <f t="shared" si="1"/>
        <v>0</v>
      </c>
      <c r="C23" s="270">
        <f t="shared" si="1"/>
        <v>0</v>
      </c>
      <c r="D23" s="271">
        <v>0</v>
      </c>
      <c r="E23" s="270">
        <v>0</v>
      </c>
      <c r="F23" s="271">
        <v>0</v>
      </c>
      <c r="G23" s="270">
        <v>0</v>
      </c>
      <c r="H23" s="271">
        <v>0</v>
      </c>
      <c r="I23" s="270">
        <v>0</v>
      </c>
      <c r="J23" s="271">
        <v>0</v>
      </c>
      <c r="K23" s="270">
        <v>0</v>
      </c>
      <c r="L23" s="271">
        <v>0</v>
      </c>
      <c r="M23" s="272">
        <v>0</v>
      </c>
    </row>
    <row r="24" spans="1:13" ht="23.25" customHeight="1" x14ac:dyDescent="0.15">
      <c r="A24" s="219" t="s">
        <v>311</v>
      </c>
      <c r="B24" s="269">
        <f t="shared" si="1"/>
        <v>0</v>
      </c>
      <c r="C24" s="270">
        <f t="shared" si="1"/>
        <v>0</v>
      </c>
      <c r="D24" s="271">
        <v>0</v>
      </c>
      <c r="E24" s="270">
        <v>0</v>
      </c>
      <c r="F24" s="271">
        <v>0</v>
      </c>
      <c r="G24" s="270">
        <v>0</v>
      </c>
      <c r="H24" s="271">
        <v>0</v>
      </c>
      <c r="I24" s="270">
        <v>0</v>
      </c>
      <c r="J24" s="271">
        <v>0</v>
      </c>
      <c r="K24" s="270">
        <v>0</v>
      </c>
      <c r="L24" s="271">
        <v>0</v>
      </c>
      <c r="M24" s="272">
        <v>0</v>
      </c>
    </row>
    <row r="25" spans="1:13" ht="23.25" customHeight="1" x14ac:dyDescent="0.15">
      <c r="A25" s="226" t="s">
        <v>312</v>
      </c>
      <c r="B25" s="275">
        <f t="shared" si="1"/>
        <v>0</v>
      </c>
      <c r="C25" s="276">
        <f t="shared" si="1"/>
        <v>0</v>
      </c>
      <c r="D25" s="277">
        <v>0</v>
      </c>
      <c r="E25" s="276">
        <v>0</v>
      </c>
      <c r="F25" s="277">
        <v>0</v>
      </c>
      <c r="G25" s="276">
        <v>0</v>
      </c>
      <c r="H25" s="277">
        <v>0</v>
      </c>
      <c r="I25" s="276">
        <v>0</v>
      </c>
      <c r="J25" s="277">
        <v>0</v>
      </c>
      <c r="K25" s="276">
        <v>0</v>
      </c>
      <c r="L25" s="277">
        <v>0</v>
      </c>
      <c r="M25" s="278">
        <v>0</v>
      </c>
    </row>
    <row r="26" spans="1:13" ht="23.25" customHeight="1" x14ac:dyDescent="0.15">
      <c r="A26" s="339" t="s">
        <v>331</v>
      </c>
      <c r="B26" s="339"/>
      <c r="J26" s="329" t="s">
        <v>332</v>
      </c>
      <c r="K26" s="329"/>
      <c r="L26" s="329"/>
      <c r="M26" s="329"/>
    </row>
  </sheetData>
  <mergeCells count="10">
    <mergeCell ref="J4:K4"/>
    <mergeCell ref="L4:M4"/>
    <mergeCell ref="A26:B26"/>
    <mergeCell ref="J26:M26"/>
    <mergeCell ref="A2:F2"/>
    <mergeCell ref="A4:A5"/>
    <mergeCell ref="B4:C4"/>
    <mergeCell ref="D4:E4"/>
    <mergeCell ref="F4:G4"/>
    <mergeCell ref="H4:I4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8"/>
  <sheetViews>
    <sheetView workbookViewId="0">
      <selection activeCell="N16" sqref="N16"/>
    </sheetView>
  </sheetViews>
  <sheetFormatPr defaultRowHeight="13.5" x14ac:dyDescent="0.15"/>
  <cols>
    <col min="1" max="1" width="8.5" style="281" customWidth="1"/>
    <col min="2" max="2" width="9.875" style="281" customWidth="1"/>
    <col min="3" max="3" width="12.125" style="281" customWidth="1"/>
    <col min="4" max="10" width="9.875" style="281" customWidth="1"/>
    <col min="11" max="16384" width="9" style="281"/>
  </cols>
  <sheetData>
    <row r="1" spans="1:11" s="279" customFormat="1" x14ac:dyDescent="0.3"/>
    <row r="2" spans="1:11" ht="18.75" customHeight="1" x14ac:dyDescent="0.15">
      <c r="A2" s="355" t="s">
        <v>333</v>
      </c>
      <c r="B2" s="355"/>
      <c r="C2" s="355"/>
      <c r="D2" s="355"/>
      <c r="E2" s="355"/>
      <c r="F2" s="355"/>
      <c r="G2" s="355"/>
      <c r="H2" s="355"/>
      <c r="I2" s="355"/>
      <c r="J2" s="355"/>
      <c r="K2" s="280"/>
    </row>
    <row r="3" spans="1:11" s="279" customFormat="1" ht="18.75" customHeight="1" x14ac:dyDescent="0.3">
      <c r="A3" s="282" t="s">
        <v>334</v>
      </c>
      <c r="B3" s="283"/>
      <c r="C3" s="283"/>
      <c r="D3" s="283"/>
      <c r="E3" s="283"/>
      <c r="F3" s="283"/>
      <c r="G3" s="283"/>
      <c r="H3" s="283"/>
      <c r="I3" s="356" t="s">
        <v>219</v>
      </c>
      <c r="J3" s="356"/>
    </row>
    <row r="4" spans="1:11" ht="33" customHeight="1" x14ac:dyDescent="0.15">
      <c r="A4" s="357" t="s">
        <v>366</v>
      </c>
      <c r="B4" s="359" t="s">
        <v>335</v>
      </c>
      <c r="C4" s="359"/>
      <c r="D4" s="359"/>
      <c r="E4" s="359"/>
      <c r="F4" s="359"/>
      <c r="G4" s="359" t="s">
        <v>336</v>
      </c>
      <c r="H4" s="359"/>
      <c r="I4" s="359"/>
      <c r="J4" s="359"/>
    </row>
    <row r="5" spans="1:11" ht="40.5" customHeight="1" x14ac:dyDescent="0.15">
      <c r="A5" s="358"/>
      <c r="B5" s="284" t="s">
        <v>337</v>
      </c>
      <c r="C5" s="284" t="s">
        <v>338</v>
      </c>
      <c r="D5" s="284" t="s">
        <v>339</v>
      </c>
      <c r="E5" s="284" t="s">
        <v>340</v>
      </c>
      <c r="F5" s="284" t="s">
        <v>341</v>
      </c>
      <c r="G5" s="284" t="s">
        <v>10</v>
      </c>
      <c r="H5" s="284" t="s">
        <v>342</v>
      </c>
      <c r="I5" s="284" t="s">
        <v>343</v>
      </c>
      <c r="J5" s="284" t="s">
        <v>344</v>
      </c>
    </row>
    <row r="6" spans="1:11" s="289" customFormat="1" ht="19.5" customHeight="1" x14ac:dyDescent="0.15">
      <c r="A6" s="285">
        <v>2017</v>
      </c>
      <c r="B6" s="286">
        <v>0</v>
      </c>
      <c r="C6" s="287">
        <v>0</v>
      </c>
      <c r="D6" s="287">
        <v>0</v>
      </c>
      <c r="E6" s="287">
        <v>0</v>
      </c>
      <c r="F6" s="287">
        <v>0</v>
      </c>
      <c r="G6" s="287">
        <v>2</v>
      </c>
      <c r="H6" s="287">
        <v>0</v>
      </c>
      <c r="I6" s="287">
        <v>1</v>
      </c>
      <c r="J6" s="288">
        <v>1</v>
      </c>
    </row>
    <row r="7" spans="1:11" s="289" customFormat="1" ht="19.5" customHeight="1" x14ac:dyDescent="0.15">
      <c r="A7" s="285">
        <v>2018</v>
      </c>
      <c r="B7" s="286">
        <v>0</v>
      </c>
      <c r="C7" s="287">
        <v>0</v>
      </c>
      <c r="D7" s="287">
        <v>0</v>
      </c>
      <c r="E7" s="287">
        <v>0</v>
      </c>
      <c r="F7" s="287">
        <v>0</v>
      </c>
      <c r="G7" s="287">
        <v>1</v>
      </c>
      <c r="H7" s="287">
        <v>0</v>
      </c>
      <c r="I7" s="287">
        <v>0</v>
      </c>
      <c r="J7" s="288">
        <v>1</v>
      </c>
    </row>
    <row r="8" spans="1:11" s="289" customFormat="1" ht="19.5" customHeight="1" x14ac:dyDescent="0.15">
      <c r="A8" s="290">
        <v>2019</v>
      </c>
      <c r="B8" s="239">
        <v>0</v>
      </c>
      <c r="C8" s="236">
        <v>0</v>
      </c>
      <c r="D8" s="236">
        <v>0</v>
      </c>
      <c r="E8" s="236">
        <v>0</v>
      </c>
      <c r="F8" s="236">
        <v>0</v>
      </c>
      <c r="G8" s="236">
        <v>1</v>
      </c>
      <c r="H8" s="236">
        <v>0</v>
      </c>
      <c r="I8" s="236">
        <v>0</v>
      </c>
      <c r="J8" s="238">
        <v>1</v>
      </c>
    </row>
    <row r="9" spans="1:11" s="289" customFormat="1" ht="19.5" customHeight="1" x14ac:dyDescent="0.15">
      <c r="A9" s="290">
        <v>2020</v>
      </c>
      <c r="B9" s="239">
        <v>0</v>
      </c>
      <c r="C9" s="236">
        <v>0</v>
      </c>
      <c r="D9" s="236">
        <v>0</v>
      </c>
      <c r="E9" s="236">
        <v>0</v>
      </c>
      <c r="F9" s="236">
        <v>0</v>
      </c>
      <c r="G9" s="236">
        <v>0</v>
      </c>
      <c r="H9" s="236">
        <v>0</v>
      </c>
      <c r="I9" s="236">
        <v>0</v>
      </c>
      <c r="J9" s="238">
        <v>0</v>
      </c>
    </row>
    <row r="10" spans="1:11" s="289" customFormat="1" ht="19.5" customHeight="1" x14ac:dyDescent="0.15">
      <c r="A10" s="290">
        <v>2021</v>
      </c>
      <c r="B10" s="239">
        <v>0</v>
      </c>
      <c r="C10" s="236">
        <v>0</v>
      </c>
      <c r="D10" s="236">
        <v>0</v>
      </c>
      <c r="E10" s="236">
        <v>0</v>
      </c>
      <c r="F10" s="236">
        <v>0</v>
      </c>
      <c r="G10" s="236">
        <v>1</v>
      </c>
      <c r="H10" s="236">
        <v>0</v>
      </c>
      <c r="I10" s="236">
        <v>0</v>
      </c>
      <c r="J10" s="238">
        <v>1</v>
      </c>
    </row>
    <row r="11" spans="1:11" ht="19.5" customHeight="1" x14ac:dyDescent="0.15">
      <c r="A11" s="291">
        <v>2022</v>
      </c>
      <c r="B11" s="292">
        <f>SUM(B12:B25)</f>
        <v>0</v>
      </c>
      <c r="C11" s="242">
        <f t="shared" ref="C11:F11" si="0">SUM(C12:C25)</f>
        <v>0</v>
      </c>
      <c r="D11" s="242">
        <f t="shared" si="0"/>
        <v>0</v>
      </c>
      <c r="E11" s="242">
        <f t="shared" si="0"/>
        <v>0</v>
      </c>
      <c r="F11" s="242">
        <f t="shared" si="0"/>
        <v>0</v>
      </c>
      <c r="G11" s="242">
        <f>SUM(H11:J11)</f>
        <v>1</v>
      </c>
      <c r="H11" s="242">
        <f t="shared" ref="H11:I11" si="1">SUM(H12:H25)</f>
        <v>0</v>
      </c>
      <c r="I11" s="242">
        <f t="shared" si="1"/>
        <v>0</v>
      </c>
      <c r="J11" s="243">
        <v>1</v>
      </c>
    </row>
    <row r="12" spans="1:11" ht="19.5" customHeight="1" x14ac:dyDescent="0.15">
      <c r="A12" s="293" t="s">
        <v>299</v>
      </c>
      <c r="B12" s="294">
        <f>SUM(C12:F12)</f>
        <v>0</v>
      </c>
      <c r="C12" s="246">
        <v>0</v>
      </c>
      <c r="D12" s="246">
        <v>0</v>
      </c>
      <c r="E12" s="246">
        <v>0</v>
      </c>
      <c r="F12" s="246">
        <v>0</v>
      </c>
      <c r="G12" s="246">
        <f>SUM(H12:J12)</f>
        <v>0</v>
      </c>
      <c r="H12" s="246">
        <v>0</v>
      </c>
      <c r="I12" s="246">
        <v>0</v>
      </c>
      <c r="J12" s="295">
        <v>0</v>
      </c>
    </row>
    <row r="13" spans="1:11" ht="19.5" customHeight="1" x14ac:dyDescent="0.15">
      <c r="A13" s="293" t="s">
        <v>345</v>
      </c>
      <c r="B13" s="294">
        <f t="shared" ref="B13:B25" si="2">SUM(C13:F13)</f>
        <v>0</v>
      </c>
      <c r="C13" s="246">
        <v>0</v>
      </c>
      <c r="D13" s="246">
        <v>0</v>
      </c>
      <c r="E13" s="246">
        <v>0</v>
      </c>
      <c r="F13" s="246">
        <v>0</v>
      </c>
      <c r="G13" s="246">
        <f t="shared" ref="G13:G25" si="3">SUM(H13:J13)</f>
        <v>1</v>
      </c>
      <c r="H13" s="246">
        <v>0</v>
      </c>
      <c r="I13" s="246">
        <v>0</v>
      </c>
      <c r="J13" s="295">
        <v>1</v>
      </c>
    </row>
    <row r="14" spans="1:11" ht="19.5" customHeight="1" x14ac:dyDescent="0.15">
      <c r="A14" s="293" t="s">
        <v>301</v>
      </c>
      <c r="B14" s="294">
        <f t="shared" si="2"/>
        <v>0</v>
      </c>
      <c r="C14" s="246">
        <v>0</v>
      </c>
      <c r="D14" s="246">
        <v>0</v>
      </c>
      <c r="E14" s="246">
        <v>0</v>
      </c>
      <c r="F14" s="246">
        <v>0</v>
      </c>
      <c r="G14" s="246">
        <f t="shared" si="3"/>
        <v>0</v>
      </c>
      <c r="H14" s="246">
        <v>0</v>
      </c>
      <c r="I14" s="246">
        <v>0</v>
      </c>
      <c r="J14" s="295">
        <v>0</v>
      </c>
    </row>
    <row r="15" spans="1:11" ht="19.5" customHeight="1" x14ac:dyDescent="0.15">
      <c r="A15" s="293" t="s">
        <v>302</v>
      </c>
      <c r="B15" s="294">
        <f t="shared" si="2"/>
        <v>0</v>
      </c>
      <c r="C15" s="246">
        <v>0</v>
      </c>
      <c r="D15" s="246">
        <v>0</v>
      </c>
      <c r="E15" s="246">
        <v>0</v>
      </c>
      <c r="F15" s="246">
        <v>0</v>
      </c>
      <c r="G15" s="246">
        <f t="shared" si="3"/>
        <v>0</v>
      </c>
      <c r="H15" s="246">
        <v>0</v>
      </c>
      <c r="I15" s="246">
        <v>0</v>
      </c>
      <c r="J15" s="295">
        <v>0</v>
      </c>
    </row>
    <row r="16" spans="1:11" ht="19.5" customHeight="1" x14ac:dyDescent="0.15">
      <c r="A16" s="293" t="s">
        <v>303</v>
      </c>
      <c r="B16" s="294">
        <f t="shared" si="2"/>
        <v>0</v>
      </c>
      <c r="C16" s="246">
        <v>0</v>
      </c>
      <c r="D16" s="246">
        <v>0</v>
      </c>
      <c r="E16" s="246">
        <v>0</v>
      </c>
      <c r="F16" s="246">
        <v>0</v>
      </c>
      <c r="G16" s="246">
        <f t="shared" si="3"/>
        <v>0</v>
      </c>
      <c r="H16" s="246">
        <v>0</v>
      </c>
      <c r="I16" s="246">
        <v>0</v>
      </c>
      <c r="J16" s="295">
        <v>0</v>
      </c>
    </row>
    <row r="17" spans="1:10" ht="19.5" customHeight="1" x14ac:dyDescent="0.15">
      <c r="A17" s="293" t="s">
        <v>304</v>
      </c>
      <c r="B17" s="294">
        <f t="shared" si="2"/>
        <v>0</v>
      </c>
      <c r="C17" s="246">
        <v>0</v>
      </c>
      <c r="D17" s="246">
        <v>0</v>
      </c>
      <c r="E17" s="246">
        <v>0</v>
      </c>
      <c r="F17" s="246">
        <v>0</v>
      </c>
      <c r="G17" s="246">
        <f t="shared" si="3"/>
        <v>0</v>
      </c>
      <c r="H17" s="246">
        <v>0</v>
      </c>
      <c r="I17" s="246">
        <v>0</v>
      </c>
      <c r="J17" s="295">
        <v>0</v>
      </c>
    </row>
    <row r="18" spans="1:10" ht="19.5" customHeight="1" x14ac:dyDescent="0.15">
      <c r="A18" s="293" t="s">
        <v>305</v>
      </c>
      <c r="B18" s="294">
        <f t="shared" si="2"/>
        <v>0</v>
      </c>
      <c r="C18" s="246">
        <v>0</v>
      </c>
      <c r="D18" s="246">
        <v>0</v>
      </c>
      <c r="E18" s="246">
        <v>0</v>
      </c>
      <c r="F18" s="246">
        <v>0</v>
      </c>
      <c r="G18" s="246">
        <f t="shared" si="3"/>
        <v>0</v>
      </c>
      <c r="H18" s="246">
        <v>0</v>
      </c>
      <c r="I18" s="246">
        <v>0</v>
      </c>
      <c r="J18" s="295">
        <v>0</v>
      </c>
    </row>
    <row r="19" spans="1:10" ht="19.5" customHeight="1" x14ac:dyDescent="0.15">
      <c r="A19" s="293" t="s">
        <v>306</v>
      </c>
      <c r="B19" s="294">
        <f t="shared" si="2"/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f t="shared" si="3"/>
        <v>0</v>
      </c>
      <c r="H19" s="246">
        <v>0</v>
      </c>
      <c r="I19" s="246">
        <v>0</v>
      </c>
      <c r="J19" s="295">
        <v>0</v>
      </c>
    </row>
    <row r="20" spans="1:10" ht="19.5" customHeight="1" x14ac:dyDescent="0.15">
      <c r="A20" s="293" t="s">
        <v>307</v>
      </c>
      <c r="B20" s="294">
        <f t="shared" si="2"/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f t="shared" si="3"/>
        <v>0</v>
      </c>
      <c r="H20" s="246">
        <v>0</v>
      </c>
      <c r="I20" s="246">
        <v>0</v>
      </c>
      <c r="J20" s="295">
        <v>0</v>
      </c>
    </row>
    <row r="21" spans="1:10" ht="19.5" customHeight="1" x14ac:dyDescent="0.15">
      <c r="A21" s="293" t="s">
        <v>308</v>
      </c>
      <c r="B21" s="294">
        <f t="shared" si="2"/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f t="shared" si="3"/>
        <v>0</v>
      </c>
      <c r="H21" s="246">
        <v>0</v>
      </c>
      <c r="I21" s="246">
        <v>0</v>
      </c>
      <c r="J21" s="295">
        <v>0</v>
      </c>
    </row>
    <row r="22" spans="1:10" ht="19.5" customHeight="1" x14ac:dyDescent="0.15">
      <c r="A22" s="293" t="s">
        <v>309</v>
      </c>
      <c r="B22" s="294">
        <f t="shared" si="2"/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f t="shared" si="3"/>
        <v>0</v>
      </c>
      <c r="H22" s="246">
        <v>0</v>
      </c>
      <c r="I22" s="246">
        <v>0</v>
      </c>
      <c r="J22" s="295">
        <v>0</v>
      </c>
    </row>
    <row r="23" spans="1:10" ht="19.5" customHeight="1" x14ac:dyDescent="0.15">
      <c r="A23" s="293" t="s">
        <v>310</v>
      </c>
      <c r="B23" s="294">
        <f t="shared" si="2"/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f t="shared" si="3"/>
        <v>0</v>
      </c>
      <c r="H23" s="246">
        <v>0</v>
      </c>
      <c r="I23" s="246">
        <v>0</v>
      </c>
      <c r="J23" s="295">
        <v>0</v>
      </c>
    </row>
    <row r="24" spans="1:10" ht="19.5" customHeight="1" x14ac:dyDescent="0.15">
      <c r="A24" s="293" t="s">
        <v>311</v>
      </c>
      <c r="B24" s="294">
        <f t="shared" si="2"/>
        <v>0</v>
      </c>
      <c r="C24" s="246">
        <v>0</v>
      </c>
      <c r="D24" s="246">
        <v>0</v>
      </c>
      <c r="E24" s="246">
        <v>0</v>
      </c>
      <c r="F24" s="246">
        <v>0</v>
      </c>
      <c r="G24" s="246">
        <f t="shared" si="3"/>
        <v>0</v>
      </c>
      <c r="H24" s="246">
        <v>0</v>
      </c>
      <c r="I24" s="246">
        <v>0</v>
      </c>
      <c r="J24" s="295">
        <v>0</v>
      </c>
    </row>
    <row r="25" spans="1:10" ht="19.5" customHeight="1" x14ac:dyDescent="0.15">
      <c r="A25" s="296" t="s">
        <v>312</v>
      </c>
      <c r="B25" s="297">
        <f t="shared" si="2"/>
        <v>0</v>
      </c>
      <c r="C25" s="250">
        <v>0</v>
      </c>
      <c r="D25" s="250">
        <v>0</v>
      </c>
      <c r="E25" s="250">
        <v>0</v>
      </c>
      <c r="F25" s="250">
        <v>0</v>
      </c>
      <c r="G25" s="250">
        <f t="shared" si="3"/>
        <v>0</v>
      </c>
      <c r="H25" s="250">
        <v>0</v>
      </c>
      <c r="I25" s="250">
        <v>0</v>
      </c>
      <c r="J25" s="251">
        <v>0</v>
      </c>
    </row>
    <row r="26" spans="1:10" s="279" customFormat="1" ht="19.5" customHeight="1" x14ac:dyDescent="0.3">
      <c r="A26" s="282" t="s">
        <v>346</v>
      </c>
      <c r="H26" s="360" t="s">
        <v>347</v>
      </c>
      <c r="I26" s="361"/>
      <c r="J26" s="361"/>
    </row>
    <row r="27" spans="1:10" s="279" customFormat="1" ht="19.5" customHeight="1" x14ac:dyDescent="0.3">
      <c r="A27" s="354" t="s">
        <v>348</v>
      </c>
      <c r="B27" s="354"/>
      <c r="C27" s="354"/>
      <c r="D27" s="354"/>
    </row>
    <row r="28" spans="1:10" x14ac:dyDescent="0.15">
      <c r="A28" s="298"/>
    </row>
  </sheetData>
  <mergeCells count="7">
    <mergeCell ref="A27:D27"/>
    <mergeCell ref="A2:J2"/>
    <mergeCell ref="I3:J3"/>
    <mergeCell ref="A4:A5"/>
    <mergeCell ref="B4:F4"/>
    <mergeCell ref="G4:J4"/>
    <mergeCell ref="H26:J2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S27"/>
  <sheetViews>
    <sheetView topLeftCell="A10" workbookViewId="0">
      <selection activeCell="N34" sqref="N34"/>
    </sheetView>
  </sheetViews>
  <sheetFormatPr defaultRowHeight="24" customHeight="1" x14ac:dyDescent="0.3"/>
  <cols>
    <col min="1" max="1" width="10.25" style="1" customWidth="1"/>
    <col min="2" max="2" width="7.625" style="1" customWidth="1"/>
    <col min="3" max="3" width="7.25" style="1" customWidth="1"/>
    <col min="4" max="11" width="6" style="1" customWidth="1"/>
    <col min="12" max="12" width="7.5" style="1" customWidth="1"/>
    <col min="13" max="17" width="6" style="1" customWidth="1"/>
    <col min="18" max="18" width="9.25" style="1" customWidth="1"/>
    <col min="19" max="16384" width="9" style="1"/>
  </cols>
  <sheetData>
    <row r="2" spans="1:19" ht="24" customHeight="1" x14ac:dyDescent="0.3">
      <c r="A2" s="315" t="s">
        <v>32</v>
      </c>
      <c r="B2" s="315"/>
      <c r="C2" s="315"/>
      <c r="D2" s="315"/>
      <c r="E2" s="315"/>
      <c r="F2" s="2"/>
      <c r="G2" s="2"/>
      <c r="H2" s="2"/>
    </row>
    <row r="3" spans="1:19" ht="24" customHeight="1" x14ac:dyDescent="0.3">
      <c r="A3" s="304" t="s">
        <v>2</v>
      </c>
      <c r="B3" s="304"/>
      <c r="P3" s="305" t="s">
        <v>3</v>
      </c>
      <c r="Q3" s="305"/>
      <c r="R3" s="305"/>
    </row>
    <row r="4" spans="1:19" s="4" customFormat="1" ht="36" customHeight="1" x14ac:dyDescent="0.3">
      <c r="A4" s="365" t="s">
        <v>350</v>
      </c>
      <c r="B4" s="313" t="s">
        <v>33</v>
      </c>
      <c r="C4" s="313" t="s">
        <v>34</v>
      </c>
      <c r="D4" s="313" t="s">
        <v>35</v>
      </c>
      <c r="E4" s="313"/>
      <c r="F4" s="313"/>
      <c r="G4" s="313" t="s">
        <v>36</v>
      </c>
      <c r="H4" s="313"/>
      <c r="I4" s="313"/>
      <c r="J4" s="313" t="s">
        <v>37</v>
      </c>
      <c r="K4" s="313"/>
      <c r="L4" s="313"/>
      <c r="M4" s="313" t="s">
        <v>38</v>
      </c>
      <c r="N4" s="313"/>
      <c r="O4" s="313"/>
      <c r="P4" s="313" t="s">
        <v>39</v>
      </c>
      <c r="Q4" s="313"/>
      <c r="R4" s="313"/>
    </row>
    <row r="5" spans="1:19" s="4" customFormat="1" ht="36" customHeight="1" x14ac:dyDescent="0.3">
      <c r="A5" s="366"/>
      <c r="B5" s="313"/>
      <c r="C5" s="313"/>
      <c r="D5" s="33" t="s">
        <v>10</v>
      </c>
      <c r="E5" s="33" t="s">
        <v>21</v>
      </c>
      <c r="F5" s="33" t="s">
        <v>40</v>
      </c>
      <c r="G5" s="33" t="s">
        <v>10</v>
      </c>
      <c r="H5" s="33" t="s">
        <v>41</v>
      </c>
      <c r="I5" s="33" t="s">
        <v>40</v>
      </c>
      <c r="J5" s="33" t="s">
        <v>10</v>
      </c>
      <c r="K5" s="33" t="s">
        <v>21</v>
      </c>
      <c r="L5" s="33" t="s">
        <v>40</v>
      </c>
      <c r="M5" s="33" t="s">
        <v>10</v>
      </c>
      <c r="N5" s="33" t="s">
        <v>41</v>
      </c>
      <c r="O5" s="33" t="s">
        <v>40</v>
      </c>
      <c r="P5" s="33" t="s">
        <v>10</v>
      </c>
      <c r="Q5" s="33" t="s">
        <v>42</v>
      </c>
      <c r="R5" s="33" t="s">
        <v>43</v>
      </c>
    </row>
    <row r="6" spans="1:19" s="38" customFormat="1" ht="24" customHeight="1" x14ac:dyDescent="0.3">
      <c r="A6" s="34">
        <v>2018</v>
      </c>
      <c r="B6" s="35">
        <v>22</v>
      </c>
      <c r="C6" s="36">
        <v>20</v>
      </c>
      <c r="D6" s="36">
        <v>201</v>
      </c>
      <c r="E6" s="36">
        <v>94</v>
      </c>
      <c r="F6" s="36">
        <v>107</v>
      </c>
      <c r="G6" s="36">
        <v>20</v>
      </c>
      <c r="H6" s="36">
        <v>0</v>
      </c>
      <c r="I6" s="36">
        <v>20</v>
      </c>
      <c r="J6" s="36">
        <v>0</v>
      </c>
      <c r="K6" s="36">
        <v>0</v>
      </c>
      <c r="L6" s="36">
        <v>0</v>
      </c>
      <c r="M6" s="36">
        <v>122</v>
      </c>
      <c r="N6" s="36">
        <v>57</v>
      </c>
      <c r="O6" s="36">
        <v>65</v>
      </c>
      <c r="P6" s="36">
        <v>22</v>
      </c>
      <c r="Q6" s="36">
        <v>20</v>
      </c>
      <c r="R6" s="37">
        <v>0</v>
      </c>
      <c r="S6" s="4"/>
    </row>
    <row r="7" spans="1:19" s="38" customFormat="1" ht="24" customHeight="1" x14ac:dyDescent="0.3">
      <c r="A7" s="34">
        <v>2019</v>
      </c>
      <c r="B7" s="35">
        <v>22</v>
      </c>
      <c r="C7" s="36">
        <v>20</v>
      </c>
      <c r="D7" s="36">
        <v>179</v>
      </c>
      <c r="E7" s="36">
        <v>92</v>
      </c>
      <c r="F7" s="36">
        <v>87</v>
      </c>
      <c r="G7" s="36">
        <v>20</v>
      </c>
      <c r="H7" s="36">
        <v>0</v>
      </c>
      <c r="I7" s="36">
        <v>20</v>
      </c>
      <c r="J7" s="36">
        <v>0</v>
      </c>
      <c r="K7" s="36">
        <v>0</v>
      </c>
      <c r="L7" s="36">
        <v>0</v>
      </c>
      <c r="M7" s="36">
        <v>112</v>
      </c>
      <c r="N7" s="36">
        <v>54</v>
      </c>
      <c r="O7" s="36">
        <v>58</v>
      </c>
      <c r="P7" s="36">
        <v>20</v>
      </c>
      <c r="Q7" s="36">
        <v>20</v>
      </c>
      <c r="R7" s="37">
        <v>0</v>
      </c>
      <c r="S7" s="4"/>
    </row>
    <row r="8" spans="1:19" s="38" customFormat="1" ht="24" customHeight="1" x14ac:dyDescent="0.3">
      <c r="A8" s="39">
        <v>2020</v>
      </c>
      <c r="B8" s="40">
        <v>21</v>
      </c>
      <c r="C8" s="41">
        <v>21</v>
      </c>
      <c r="D8" s="41">
        <v>171</v>
      </c>
      <c r="E8" s="41">
        <v>92</v>
      </c>
      <c r="F8" s="41">
        <v>79</v>
      </c>
      <c r="G8" s="41">
        <v>20</v>
      </c>
      <c r="H8" s="41">
        <v>0</v>
      </c>
      <c r="I8" s="41">
        <v>20</v>
      </c>
      <c r="J8" s="36">
        <v>0</v>
      </c>
      <c r="K8" s="36">
        <v>0</v>
      </c>
      <c r="L8" s="36">
        <v>0</v>
      </c>
      <c r="M8" s="41">
        <v>82</v>
      </c>
      <c r="N8" s="36">
        <v>44</v>
      </c>
      <c r="O8" s="36">
        <v>38</v>
      </c>
      <c r="P8" s="41">
        <v>21</v>
      </c>
      <c r="Q8" s="41">
        <v>21</v>
      </c>
      <c r="R8" s="42">
        <v>0</v>
      </c>
      <c r="S8" s="43"/>
    </row>
    <row r="9" spans="1:19" s="38" customFormat="1" ht="24" customHeight="1" x14ac:dyDescent="0.3">
      <c r="A9" s="39">
        <v>2021</v>
      </c>
      <c r="B9" s="40">
        <v>21</v>
      </c>
      <c r="C9" s="41">
        <v>21</v>
      </c>
      <c r="D9" s="41">
        <v>183</v>
      </c>
      <c r="E9" s="41">
        <v>96</v>
      </c>
      <c r="F9" s="41">
        <v>87</v>
      </c>
      <c r="G9" s="41">
        <v>39</v>
      </c>
      <c r="H9" s="41">
        <v>1</v>
      </c>
      <c r="I9" s="41">
        <v>38</v>
      </c>
      <c r="J9" s="36">
        <v>0</v>
      </c>
      <c r="K9" s="36">
        <v>0</v>
      </c>
      <c r="L9" s="36">
        <v>0</v>
      </c>
      <c r="M9" s="41">
        <v>78</v>
      </c>
      <c r="N9" s="36">
        <v>39</v>
      </c>
      <c r="O9" s="36">
        <v>39</v>
      </c>
      <c r="P9" s="41">
        <v>21</v>
      </c>
      <c r="Q9" s="41">
        <v>21</v>
      </c>
      <c r="R9" s="42">
        <v>0</v>
      </c>
      <c r="S9" s="43"/>
    </row>
    <row r="10" spans="1:19" s="38" customFormat="1" ht="24" customHeight="1" x14ac:dyDescent="0.3">
      <c r="A10" s="39">
        <v>2022</v>
      </c>
      <c r="B10" s="40">
        <v>19</v>
      </c>
      <c r="C10" s="41">
        <v>19</v>
      </c>
      <c r="D10" s="41">
        <v>130</v>
      </c>
      <c r="E10" s="41">
        <v>67</v>
      </c>
      <c r="F10" s="41">
        <v>63</v>
      </c>
      <c r="G10" s="41">
        <v>35</v>
      </c>
      <c r="H10" s="41">
        <v>0</v>
      </c>
      <c r="I10" s="41">
        <v>35</v>
      </c>
      <c r="J10" s="36">
        <v>0</v>
      </c>
      <c r="K10" s="36">
        <v>0</v>
      </c>
      <c r="L10" s="36">
        <v>0</v>
      </c>
      <c r="M10" s="41">
        <v>88</v>
      </c>
      <c r="N10" s="36">
        <v>51</v>
      </c>
      <c r="O10" s="36">
        <v>37</v>
      </c>
      <c r="P10" s="41">
        <v>19</v>
      </c>
      <c r="Q10" s="41">
        <v>19</v>
      </c>
      <c r="R10" s="42">
        <v>0</v>
      </c>
      <c r="S10" s="43"/>
    </row>
    <row r="11" spans="1:19" s="4" customFormat="1" ht="24" customHeight="1" x14ac:dyDescent="0.3">
      <c r="A11" s="44">
        <v>2023</v>
      </c>
      <c r="B11" s="45">
        <f t="shared" ref="B11:R11" si="0">SUM(B12:B26)</f>
        <v>21</v>
      </c>
      <c r="C11" s="46">
        <f t="shared" si="0"/>
        <v>19</v>
      </c>
      <c r="D11" s="46">
        <f t="shared" si="0"/>
        <v>123</v>
      </c>
      <c r="E11" s="46">
        <f t="shared" si="0"/>
        <v>66</v>
      </c>
      <c r="F11" s="46">
        <f t="shared" si="0"/>
        <v>57</v>
      </c>
      <c r="G11" s="46">
        <f t="shared" si="0"/>
        <v>36</v>
      </c>
      <c r="H11" s="46">
        <f t="shared" si="0"/>
        <v>0</v>
      </c>
      <c r="I11" s="46">
        <f t="shared" si="0"/>
        <v>36</v>
      </c>
      <c r="J11" s="47">
        <f t="shared" si="0"/>
        <v>0</v>
      </c>
      <c r="K11" s="47">
        <f t="shared" si="0"/>
        <v>0</v>
      </c>
      <c r="L11" s="47">
        <f t="shared" si="0"/>
        <v>0</v>
      </c>
      <c r="M11" s="46">
        <f t="shared" si="0"/>
        <v>61</v>
      </c>
      <c r="N11" s="47">
        <f t="shared" si="0"/>
        <v>29</v>
      </c>
      <c r="O11" s="47">
        <f t="shared" si="0"/>
        <v>32</v>
      </c>
      <c r="P11" s="46">
        <f t="shared" si="0"/>
        <v>19</v>
      </c>
      <c r="Q11" s="46">
        <f t="shared" si="0"/>
        <v>19</v>
      </c>
      <c r="R11" s="48">
        <f t="shared" si="0"/>
        <v>0</v>
      </c>
    </row>
    <row r="12" spans="1:19" ht="24" customHeight="1" x14ac:dyDescent="0.3">
      <c r="A12" s="49" t="s">
        <v>44</v>
      </c>
      <c r="B12" s="50">
        <v>1</v>
      </c>
      <c r="C12" s="26">
        <v>1</v>
      </c>
      <c r="D12" s="51">
        <v>4</v>
      </c>
      <c r="E12" s="26">
        <v>2</v>
      </c>
      <c r="F12" s="26">
        <v>2</v>
      </c>
      <c r="G12" s="26">
        <f t="shared" ref="G12:G26" si="1">SUM(H12:I12)</f>
        <v>2</v>
      </c>
      <c r="H12" s="26">
        <v>0</v>
      </c>
      <c r="I12" s="26">
        <v>2</v>
      </c>
      <c r="J12" s="51">
        <f>SUM(K12:L12)</f>
        <v>0</v>
      </c>
      <c r="K12" s="51">
        <v>0</v>
      </c>
      <c r="L12" s="51">
        <v>0</v>
      </c>
      <c r="M12" s="51">
        <f t="shared" ref="M12:M26" si="2">SUM(N12:O12)</f>
        <v>4</v>
      </c>
      <c r="N12" s="26">
        <v>4</v>
      </c>
      <c r="O12" s="26">
        <v>0</v>
      </c>
      <c r="P12" s="26">
        <f>SUM(Q12:R12)</f>
        <v>1</v>
      </c>
      <c r="Q12" s="26">
        <v>1</v>
      </c>
      <c r="R12" s="52">
        <v>0</v>
      </c>
    </row>
    <row r="13" spans="1:19" ht="24" customHeight="1" x14ac:dyDescent="0.3">
      <c r="A13" s="49" t="s">
        <v>45</v>
      </c>
      <c r="B13" s="50">
        <v>3</v>
      </c>
      <c r="C13" s="26">
        <v>2</v>
      </c>
      <c r="D13" s="51">
        <v>14</v>
      </c>
      <c r="E13" s="26">
        <v>8</v>
      </c>
      <c r="F13" s="26">
        <v>6</v>
      </c>
      <c r="G13" s="26">
        <f t="shared" si="1"/>
        <v>4</v>
      </c>
      <c r="H13" s="26">
        <v>0</v>
      </c>
      <c r="I13" s="26">
        <v>4</v>
      </c>
      <c r="J13" s="51">
        <f t="shared" ref="J13:J26" si="3">SUM(K13:L13)</f>
        <v>0</v>
      </c>
      <c r="K13" s="51">
        <v>0</v>
      </c>
      <c r="L13" s="51">
        <v>0</v>
      </c>
      <c r="M13" s="51">
        <f t="shared" si="2"/>
        <v>14</v>
      </c>
      <c r="N13" s="26">
        <v>5</v>
      </c>
      <c r="O13" s="26">
        <v>9</v>
      </c>
      <c r="P13" s="26">
        <f t="shared" ref="P13:P26" si="4">SUM(Q13:R13)</f>
        <v>2</v>
      </c>
      <c r="Q13" s="26">
        <v>2</v>
      </c>
      <c r="R13" s="52">
        <v>0</v>
      </c>
    </row>
    <row r="14" spans="1:19" ht="24" customHeight="1" x14ac:dyDescent="0.3">
      <c r="A14" s="49" t="s">
        <v>46</v>
      </c>
      <c r="B14" s="50">
        <v>1</v>
      </c>
      <c r="C14" s="26">
        <v>1</v>
      </c>
      <c r="D14" s="51">
        <v>4</v>
      </c>
      <c r="E14" s="26">
        <v>4</v>
      </c>
      <c r="F14" s="26">
        <v>0</v>
      </c>
      <c r="G14" s="26">
        <f t="shared" si="1"/>
        <v>2</v>
      </c>
      <c r="H14" s="26">
        <v>0</v>
      </c>
      <c r="I14" s="26">
        <v>2</v>
      </c>
      <c r="J14" s="51">
        <f t="shared" si="3"/>
        <v>0</v>
      </c>
      <c r="K14" s="51">
        <v>0</v>
      </c>
      <c r="L14" s="51">
        <v>0</v>
      </c>
      <c r="M14" s="51">
        <f t="shared" si="2"/>
        <v>3</v>
      </c>
      <c r="N14" s="26">
        <v>1</v>
      </c>
      <c r="O14" s="26">
        <v>2</v>
      </c>
      <c r="P14" s="26">
        <f t="shared" si="4"/>
        <v>1</v>
      </c>
      <c r="Q14" s="26">
        <v>1</v>
      </c>
      <c r="R14" s="52">
        <v>0</v>
      </c>
    </row>
    <row r="15" spans="1:19" ht="24" customHeight="1" x14ac:dyDescent="0.3">
      <c r="A15" s="49" t="s">
        <v>47</v>
      </c>
      <c r="B15" s="50">
        <v>2</v>
      </c>
      <c r="C15" s="26">
        <v>2</v>
      </c>
      <c r="D15" s="51">
        <v>9</v>
      </c>
      <c r="E15" s="26">
        <v>4</v>
      </c>
      <c r="F15" s="26">
        <v>5</v>
      </c>
      <c r="G15" s="26">
        <f t="shared" si="1"/>
        <v>4</v>
      </c>
      <c r="H15" s="26">
        <v>0</v>
      </c>
      <c r="I15" s="26">
        <v>4</v>
      </c>
      <c r="J15" s="51">
        <f t="shared" si="3"/>
        <v>0</v>
      </c>
      <c r="K15" s="51">
        <v>0</v>
      </c>
      <c r="L15" s="51">
        <v>0</v>
      </c>
      <c r="M15" s="51">
        <f t="shared" si="2"/>
        <v>6</v>
      </c>
      <c r="N15" s="26">
        <v>4</v>
      </c>
      <c r="O15" s="26">
        <v>2</v>
      </c>
      <c r="P15" s="26">
        <f t="shared" si="4"/>
        <v>2</v>
      </c>
      <c r="Q15" s="26">
        <v>2</v>
      </c>
      <c r="R15" s="52">
        <v>0</v>
      </c>
    </row>
    <row r="16" spans="1:19" ht="24" customHeight="1" x14ac:dyDescent="0.3">
      <c r="A16" s="49" t="s">
        <v>48</v>
      </c>
      <c r="B16" s="50">
        <v>1</v>
      </c>
      <c r="C16" s="26">
        <v>1</v>
      </c>
      <c r="D16" s="51">
        <v>7</v>
      </c>
      <c r="E16" s="26">
        <v>3</v>
      </c>
      <c r="F16" s="26">
        <v>4</v>
      </c>
      <c r="G16" s="26">
        <f t="shared" si="1"/>
        <v>2</v>
      </c>
      <c r="H16" s="26">
        <v>0</v>
      </c>
      <c r="I16" s="26">
        <v>2</v>
      </c>
      <c r="J16" s="51">
        <f t="shared" si="3"/>
        <v>0</v>
      </c>
      <c r="K16" s="51">
        <v>0</v>
      </c>
      <c r="L16" s="51">
        <v>0</v>
      </c>
      <c r="M16" s="51">
        <f t="shared" si="2"/>
        <v>4</v>
      </c>
      <c r="N16" s="26">
        <v>2</v>
      </c>
      <c r="O16" s="26">
        <v>2</v>
      </c>
      <c r="P16" s="26">
        <f t="shared" si="4"/>
        <v>1</v>
      </c>
      <c r="Q16" s="26">
        <v>1</v>
      </c>
      <c r="R16" s="52">
        <v>0</v>
      </c>
    </row>
    <row r="17" spans="1:18" ht="24" customHeight="1" x14ac:dyDescent="0.3">
      <c r="A17" s="49" t="s">
        <v>49</v>
      </c>
      <c r="B17" s="50">
        <v>2</v>
      </c>
      <c r="C17" s="26">
        <v>2</v>
      </c>
      <c r="D17" s="51">
        <v>20</v>
      </c>
      <c r="E17" s="26">
        <v>7</v>
      </c>
      <c r="F17" s="26">
        <v>13</v>
      </c>
      <c r="G17" s="26">
        <f t="shared" si="1"/>
        <v>3</v>
      </c>
      <c r="H17" s="26">
        <v>0</v>
      </c>
      <c r="I17" s="26">
        <v>3</v>
      </c>
      <c r="J17" s="51">
        <f t="shared" si="3"/>
        <v>0</v>
      </c>
      <c r="K17" s="51">
        <v>0</v>
      </c>
      <c r="L17" s="51">
        <v>0</v>
      </c>
      <c r="M17" s="51">
        <f t="shared" si="2"/>
        <v>7</v>
      </c>
      <c r="N17" s="26">
        <v>3</v>
      </c>
      <c r="O17" s="26">
        <v>4</v>
      </c>
      <c r="P17" s="26">
        <f t="shared" si="4"/>
        <v>2</v>
      </c>
      <c r="Q17" s="26">
        <v>2</v>
      </c>
      <c r="R17" s="52">
        <v>0</v>
      </c>
    </row>
    <row r="18" spans="1:18" ht="24" customHeight="1" x14ac:dyDescent="0.3">
      <c r="A18" s="49" t="s">
        <v>50</v>
      </c>
      <c r="B18" s="50">
        <v>1</v>
      </c>
      <c r="C18" s="26">
        <v>2</v>
      </c>
      <c r="D18" s="51">
        <v>15</v>
      </c>
      <c r="E18" s="26">
        <v>7</v>
      </c>
      <c r="F18" s="26">
        <v>8</v>
      </c>
      <c r="G18" s="26">
        <f t="shared" si="1"/>
        <v>4</v>
      </c>
      <c r="H18" s="26">
        <v>0</v>
      </c>
      <c r="I18" s="26">
        <v>4</v>
      </c>
      <c r="J18" s="51">
        <f t="shared" si="3"/>
        <v>0</v>
      </c>
      <c r="K18" s="51">
        <v>0</v>
      </c>
      <c r="L18" s="51">
        <v>0</v>
      </c>
      <c r="M18" s="51">
        <f t="shared" si="2"/>
        <v>6</v>
      </c>
      <c r="N18" s="26">
        <v>2</v>
      </c>
      <c r="O18" s="26">
        <v>4</v>
      </c>
      <c r="P18" s="26">
        <f t="shared" si="4"/>
        <v>2</v>
      </c>
      <c r="Q18" s="26">
        <v>2</v>
      </c>
      <c r="R18" s="52">
        <v>0</v>
      </c>
    </row>
    <row r="19" spans="1:18" ht="24" customHeight="1" x14ac:dyDescent="0.3">
      <c r="A19" s="49" t="s">
        <v>51</v>
      </c>
      <c r="B19" s="50">
        <v>3</v>
      </c>
      <c r="C19" s="26">
        <v>1</v>
      </c>
      <c r="D19" s="51">
        <v>6</v>
      </c>
      <c r="E19" s="26">
        <v>3</v>
      </c>
      <c r="F19" s="26">
        <v>3</v>
      </c>
      <c r="G19" s="26">
        <f t="shared" si="1"/>
        <v>2</v>
      </c>
      <c r="H19" s="26">
        <v>0</v>
      </c>
      <c r="I19" s="26">
        <v>2</v>
      </c>
      <c r="J19" s="51">
        <f t="shared" si="3"/>
        <v>0</v>
      </c>
      <c r="K19" s="51">
        <v>0</v>
      </c>
      <c r="L19" s="51">
        <v>0</v>
      </c>
      <c r="M19" s="51">
        <f t="shared" si="2"/>
        <v>1</v>
      </c>
      <c r="N19" s="26">
        <v>1</v>
      </c>
      <c r="O19" s="26">
        <v>0</v>
      </c>
      <c r="P19" s="26">
        <f t="shared" si="4"/>
        <v>1</v>
      </c>
      <c r="Q19" s="26">
        <v>1</v>
      </c>
      <c r="R19" s="52">
        <v>0</v>
      </c>
    </row>
    <row r="20" spans="1:18" ht="24" customHeight="1" x14ac:dyDescent="0.3">
      <c r="A20" s="49" t="s">
        <v>52</v>
      </c>
      <c r="B20" s="50">
        <v>1</v>
      </c>
      <c r="C20" s="26">
        <v>1</v>
      </c>
      <c r="D20" s="51">
        <v>2</v>
      </c>
      <c r="E20" s="26">
        <v>2</v>
      </c>
      <c r="F20" s="26">
        <v>0</v>
      </c>
      <c r="G20" s="26">
        <f t="shared" si="1"/>
        <v>2</v>
      </c>
      <c r="H20" s="26">
        <v>0</v>
      </c>
      <c r="I20" s="26">
        <v>2</v>
      </c>
      <c r="J20" s="51">
        <f t="shared" si="3"/>
        <v>0</v>
      </c>
      <c r="K20" s="51">
        <v>0</v>
      </c>
      <c r="L20" s="51">
        <v>0</v>
      </c>
      <c r="M20" s="51">
        <f t="shared" si="2"/>
        <v>0</v>
      </c>
      <c r="N20" s="26">
        <v>0</v>
      </c>
      <c r="O20" s="26">
        <v>0</v>
      </c>
      <c r="P20" s="26">
        <f t="shared" si="4"/>
        <v>1</v>
      </c>
      <c r="Q20" s="26">
        <v>1</v>
      </c>
      <c r="R20" s="52">
        <v>0</v>
      </c>
    </row>
    <row r="21" spans="1:18" ht="24" customHeight="1" x14ac:dyDescent="0.3">
      <c r="A21" s="49" t="s">
        <v>53</v>
      </c>
      <c r="B21" s="50">
        <v>1</v>
      </c>
      <c r="C21" s="26">
        <v>1</v>
      </c>
      <c r="D21" s="51">
        <v>7</v>
      </c>
      <c r="E21" s="26">
        <v>5</v>
      </c>
      <c r="F21" s="26">
        <v>2</v>
      </c>
      <c r="G21" s="26">
        <f t="shared" si="1"/>
        <v>2</v>
      </c>
      <c r="H21" s="26">
        <v>0</v>
      </c>
      <c r="I21" s="26">
        <v>2</v>
      </c>
      <c r="J21" s="51">
        <f t="shared" si="3"/>
        <v>0</v>
      </c>
      <c r="K21" s="51">
        <v>0</v>
      </c>
      <c r="L21" s="51">
        <v>0</v>
      </c>
      <c r="M21" s="51">
        <f t="shared" si="2"/>
        <v>3</v>
      </c>
      <c r="N21" s="26">
        <v>1</v>
      </c>
      <c r="O21" s="26">
        <v>2</v>
      </c>
      <c r="P21" s="26">
        <f t="shared" si="4"/>
        <v>1</v>
      </c>
      <c r="Q21" s="26">
        <v>1</v>
      </c>
      <c r="R21" s="52">
        <v>0</v>
      </c>
    </row>
    <row r="22" spans="1:18" ht="24" customHeight="1" x14ac:dyDescent="0.3">
      <c r="A22" s="49" t="s">
        <v>54</v>
      </c>
      <c r="B22" s="50">
        <v>1</v>
      </c>
      <c r="C22" s="26">
        <v>1</v>
      </c>
      <c r="D22" s="51">
        <v>7</v>
      </c>
      <c r="E22" s="26">
        <v>2</v>
      </c>
      <c r="F22" s="26">
        <v>5</v>
      </c>
      <c r="G22" s="26">
        <f t="shared" si="1"/>
        <v>2</v>
      </c>
      <c r="H22" s="26">
        <v>0</v>
      </c>
      <c r="I22" s="26">
        <v>2</v>
      </c>
      <c r="J22" s="51">
        <f t="shared" si="3"/>
        <v>0</v>
      </c>
      <c r="K22" s="51">
        <v>0</v>
      </c>
      <c r="L22" s="51">
        <v>0</v>
      </c>
      <c r="M22" s="51">
        <f t="shared" si="2"/>
        <v>3</v>
      </c>
      <c r="N22" s="26">
        <v>2</v>
      </c>
      <c r="O22" s="26">
        <v>1</v>
      </c>
      <c r="P22" s="26">
        <f t="shared" si="4"/>
        <v>1</v>
      </c>
      <c r="Q22" s="26">
        <v>1</v>
      </c>
      <c r="R22" s="52">
        <v>0</v>
      </c>
    </row>
    <row r="23" spans="1:18" ht="24" customHeight="1" x14ac:dyDescent="0.3">
      <c r="A23" s="49" t="s">
        <v>55</v>
      </c>
      <c r="B23" s="50">
        <v>1</v>
      </c>
      <c r="C23" s="26">
        <v>1</v>
      </c>
      <c r="D23" s="51">
        <v>10</v>
      </c>
      <c r="E23" s="26">
        <v>5</v>
      </c>
      <c r="F23" s="26">
        <v>5</v>
      </c>
      <c r="G23" s="26">
        <f t="shared" si="1"/>
        <v>2</v>
      </c>
      <c r="H23" s="26">
        <v>0</v>
      </c>
      <c r="I23" s="26">
        <v>2</v>
      </c>
      <c r="J23" s="51">
        <f t="shared" si="3"/>
        <v>0</v>
      </c>
      <c r="K23" s="51">
        <v>0</v>
      </c>
      <c r="L23" s="51">
        <v>0</v>
      </c>
      <c r="M23" s="51">
        <f t="shared" si="2"/>
        <v>4</v>
      </c>
      <c r="N23" s="26">
        <v>2</v>
      </c>
      <c r="O23" s="26">
        <v>2</v>
      </c>
      <c r="P23" s="26">
        <f t="shared" si="4"/>
        <v>1</v>
      </c>
      <c r="Q23" s="26">
        <v>1</v>
      </c>
      <c r="R23" s="52">
        <v>0</v>
      </c>
    </row>
    <row r="24" spans="1:18" ht="24" customHeight="1" x14ac:dyDescent="0.3">
      <c r="A24" s="49" t="s">
        <v>56</v>
      </c>
      <c r="B24" s="50">
        <v>1</v>
      </c>
      <c r="C24" s="26">
        <v>1</v>
      </c>
      <c r="D24" s="51">
        <v>3</v>
      </c>
      <c r="E24" s="26">
        <v>3</v>
      </c>
      <c r="F24" s="26">
        <v>0</v>
      </c>
      <c r="G24" s="26">
        <f t="shared" si="1"/>
        <v>2</v>
      </c>
      <c r="H24" s="26">
        <v>0</v>
      </c>
      <c r="I24" s="26">
        <v>2</v>
      </c>
      <c r="J24" s="51">
        <f t="shared" si="3"/>
        <v>0</v>
      </c>
      <c r="K24" s="51">
        <v>0</v>
      </c>
      <c r="L24" s="51">
        <v>0</v>
      </c>
      <c r="M24" s="51">
        <f t="shared" si="2"/>
        <v>0</v>
      </c>
      <c r="N24" s="26">
        <v>0</v>
      </c>
      <c r="O24" s="26">
        <v>0</v>
      </c>
      <c r="P24" s="26">
        <f t="shared" si="4"/>
        <v>1</v>
      </c>
      <c r="Q24" s="26">
        <v>1</v>
      </c>
      <c r="R24" s="52">
        <v>0</v>
      </c>
    </row>
    <row r="25" spans="1:18" ht="24" customHeight="1" x14ac:dyDescent="0.3">
      <c r="A25" s="367" t="s">
        <v>351</v>
      </c>
      <c r="B25" s="371">
        <v>1</v>
      </c>
      <c r="C25" s="369">
        <v>1</v>
      </c>
      <c r="D25" s="368">
        <v>11</v>
      </c>
      <c r="E25" s="369">
        <v>8</v>
      </c>
      <c r="F25" s="369">
        <v>3</v>
      </c>
      <c r="G25" s="369">
        <f t="shared" si="1"/>
        <v>2</v>
      </c>
      <c r="H25" s="369">
        <v>0</v>
      </c>
      <c r="I25" s="369">
        <v>2</v>
      </c>
      <c r="J25" s="368">
        <f t="shared" si="3"/>
        <v>0</v>
      </c>
      <c r="K25" s="368">
        <v>0</v>
      </c>
      <c r="L25" s="368">
        <v>0</v>
      </c>
      <c r="M25" s="51">
        <f t="shared" si="2"/>
        <v>6</v>
      </c>
      <c r="N25" s="369">
        <v>2</v>
      </c>
      <c r="O25" s="369">
        <v>4</v>
      </c>
      <c r="P25" s="369">
        <f t="shared" si="4"/>
        <v>1</v>
      </c>
      <c r="Q25" s="369">
        <v>1</v>
      </c>
      <c r="R25" s="370"/>
    </row>
    <row r="26" spans="1:18" ht="24" customHeight="1" x14ac:dyDescent="0.3">
      <c r="A26" s="53" t="s">
        <v>352</v>
      </c>
      <c r="B26" s="372">
        <v>1</v>
      </c>
      <c r="C26" s="30">
        <v>1</v>
      </c>
      <c r="D26" s="54">
        <v>4</v>
      </c>
      <c r="E26" s="30">
        <v>3</v>
      </c>
      <c r="F26" s="30">
        <v>1</v>
      </c>
      <c r="G26" s="30">
        <f t="shared" si="1"/>
        <v>1</v>
      </c>
      <c r="H26" s="30">
        <v>0</v>
      </c>
      <c r="I26" s="30">
        <v>1</v>
      </c>
      <c r="J26" s="54">
        <f t="shared" si="3"/>
        <v>0</v>
      </c>
      <c r="K26" s="54">
        <v>0</v>
      </c>
      <c r="L26" s="54">
        <v>0</v>
      </c>
      <c r="M26" s="54">
        <f t="shared" si="2"/>
        <v>0</v>
      </c>
      <c r="N26" s="30">
        <v>0</v>
      </c>
      <c r="O26" s="30">
        <v>0</v>
      </c>
      <c r="P26" s="30">
        <f t="shared" si="4"/>
        <v>1</v>
      </c>
      <c r="Q26" s="30">
        <v>1</v>
      </c>
      <c r="R26" s="55">
        <v>0</v>
      </c>
    </row>
    <row r="27" spans="1:18" ht="24" customHeight="1" x14ac:dyDescent="0.3">
      <c r="A27" s="314" t="s">
        <v>57</v>
      </c>
      <c r="B27" s="314"/>
      <c r="C27" s="314"/>
      <c r="M27" s="300" t="s">
        <v>58</v>
      </c>
      <c r="N27" s="300"/>
      <c r="O27" s="300"/>
      <c r="P27" s="300"/>
      <c r="Q27" s="300"/>
      <c r="R27" s="300"/>
    </row>
  </sheetData>
  <mergeCells count="13">
    <mergeCell ref="P4:R4"/>
    <mergeCell ref="A27:C27"/>
    <mergeCell ref="M27:R27"/>
    <mergeCell ref="A2:E2"/>
    <mergeCell ref="A3:B3"/>
    <mergeCell ref="P3:R3"/>
    <mergeCell ref="A4:A5"/>
    <mergeCell ref="B4:B5"/>
    <mergeCell ref="C4:C5"/>
    <mergeCell ref="D4:F4"/>
    <mergeCell ref="G4:I4"/>
    <mergeCell ref="J4:L4"/>
    <mergeCell ref="M4:O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U27"/>
  <sheetViews>
    <sheetView topLeftCell="A7" workbookViewId="0">
      <selection activeCell="U25" sqref="U25"/>
    </sheetView>
  </sheetViews>
  <sheetFormatPr defaultColWidth="6.875" defaultRowHeight="13.5" x14ac:dyDescent="0.3"/>
  <cols>
    <col min="1" max="2" width="7.25" style="1" customWidth="1"/>
    <col min="3" max="3" width="6" style="1" customWidth="1"/>
    <col min="4" max="4" width="6.875" style="1" customWidth="1"/>
    <col min="5" max="13" width="6.375" style="1" customWidth="1"/>
    <col min="14" max="14" width="8.875" style="1" customWidth="1"/>
    <col min="15" max="15" width="11.875" style="1" customWidth="1"/>
    <col min="16" max="16" width="8.875" style="1" customWidth="1"/>
    <col min="17" max="17" width="7.75" style="1" customWidth="1"/>
    <col min="18" max="18" width="7.625" style="1" customWidth="1"/>
    <col min="19" max="19" width="10" style="1" customWidth="1"/>
    <col min="20" max="253" width="9" style="1" customWidth="1"/>
    <col min="254" max="254" width="6.5" style="1" customWidth="1"/>
    <col min="255" max="255" width="6.125" style="1" customWidth="1"/>
    <col min="256" max="256" width="6" style="1" customWidth="1"/>
    <col min="257" max="16384" width="6.875" style="1"/>
  </cols>
  <sheetData>
    <row r="2" spans="1:21" ht="20.25" customHeight="1" x14ac:dyDescent="0.3">
      <c r="A2" s="315" t="s">
        <v>59</v>
      </c>
      <c r="B2" s="315"/>
      <c r="C2" s="315"/>
      <c r="D2" s="315"/>
      <c r="E2" s="315"/>
      <c r="F2" s="315"/>
      <c r="G2" s="2"/>
      <c r="H2" s="2"/>
    </row>
    <row r="3" spans="1:21" ht="20.25" customHeight="1" x14ac:dyDescent="0.3">
      <c r="A3" s="304" t="s">
        <v>60</v>
      </c>
      <c r="B3" s="304"/>
      <c r="C3" s="304"/>
      <c r="O3" s="305" t="s">
        <v>61</v>
      </c>
      <c r="P3" s="305"/>
      <c r="Q3" s="305"/>
      <c r="R3" s="305"/>
      <c r="S3" s="305"/>
    </row>
    <row r="4" spans="1:21" s="4" customFormat="1" ht="39" customHeight="1" x14ac:dyDescent="0.3">
      <c r="A4" s="365" t="s">
        <v>353</v>
      </c>
      <c r="B4" s="313" t="s">
        <v>62</v>
      </c>
      <c r="C4" s="313"/>
      <c r="D4" s="313" t="s">
        <v>63</v>
      </c>
      <c r="E4" s="313" t="s">
        <v>64</v>
      </c>
      <c r="F4" s="313"/>
      <c r="G4" s="313"/>
      <c r="H4" s="313" t="s">
        <v>65</v>
      </c>
      <c r="I4" s="313"/>
      <c r="J4" s="313"/>
      <c r="K4" s="313" t="s">
        <v>66</v>
      </c>
      <c r="L4" s="313"/>
      <c r="M4" s="313"/>
      <c r="N4" s="313" t="s">
        <v>67</v>
      </c>
      <c r="O4" s="313"/>
      <c r="P4" s="316" t="s">
        <v>68</v>
      </c>
      <c r="Q4" s="313" t="s">
        <v>69</v>
      </c>
      <c r="R4" s="313" t="s">
        <v>70</v>
      </c>
      <c r="S4" s="313" t="s">
        <v>6</v>
      </c>
    </row>
    <row r="5" spans="1:21" s="4" customFormat="1" ht="53.25" customHeight="1" x14ac:dyDescent="0.3">
      <c r="A5" s="366"/>
      <c r="B5" s="33" t="s">
        <v>71</v>
      </c>
      <c r="C5" s="33" t="s">
        <v>72</v>
      </c>
      <c r="D5" s="313"/>
      <c r="E5" s="33" t="s">
        <v>73</v>
      </c>
      <c r="F5" s="33" t="s">
        <v>74</v>
      </c>
      <c r="G5" s="33" t="s">
        <v>40</v>
      </c>
      <c r="H5" s="33" t="s">
        <v>73</v>
      </c>
      <c r="I5" s="33" t="s">
        <v>74</v>
      </c>
      <c r="J5" s="33" t="s">
        <v>75</v>
      </c>
      <c r="K5" s="33" t="s">
        <v>73</v>
      </c>
      <c r="L5" s="33" t="s">
        <v>74</v>
      </c>
      <c r="M5" s="33" t="s">
        <v>40</v>
      </c>
      <c r="N5" s="33" t="s">
        <v>76</v>
      </c>
      <c r="O5" s="33" t="s">
        <v>77</v>
      </c>
      <c r="P5" s="317"/>
      <c r="Q5" s="313"/>
      <c r="R5" s="313"/>
      <c r="S5" s="313"/>
    </row>
    <row r="6" spans="1:21" s="43" customFormat="1" ht="21.75" customHeight="1" x14ac:dyDescent="0.3">
      <c r="A6" s="34">
        <v>2018</v>
      </c>
      <c r="B6" s="56">
        <v>19</v>
      </c>
      <c r="C6" s="57">
        <v>15</v>
      </c>
      <c r="D6" s="57">
        <v>127</v>
      </c>
      <c r="E6" s="57">
        <v>974</v>
      </c>
      <c r="F6" s="57">
        <v>487</v>
      </c>
      <c r="G6" s="57">
        <v>487</v>
      </c>
      <c r="H6" s="57">
        <v>220</v>
      </c>
      <c r="I6" s="57">
        <v>97</v>
      </c>
      <c r="J6" s="57">
        <v>123</v>
      </c>
      <c r="K6" s="57">
        <v>69</v>
      </c>
      <c r="L6" s="57">
        <v>51</v>
      </c>
      <c r="M6" s="57">
        <v>18</v>
      </c>
      <c r="N6" s="57">
        <v>147</v>
      </c>
      <c r="O6" s="57">
        <v>147</v>
      </c>
      <c r="P6" s="58">
        <v>0</v>
      </c>
      <c r="Q6" s="59">
        <v>349.3</v>
      </c>
      <c r="R6" s="60">
        <v>65.099999999999994</v>
      </c>
      <c r="S6" s="61">
        <v>127</v>
      </c>
      <c r="T6" s="4"/>
      <c r="U6" s="4"/>
    </row>
    <row r="7" spans="1:21" s="43" customFormat="1" ht="21.75" customHeight="1" x14ac:dyDescent="0.3">
      <c r="A7" s="34">
        <v>2019</v>
      </c>
      <c r="B7" s="56">
        <v>19</v>
      </c>
      <c r="C7" s="57">
        <v>10</v>
      </c>
      <c r="D7" s="57">
        <v>128</v>
      </c>
      <c r="E7" s="57">
        <v>1005</v>
      </c>
      <c r="F7" s="57">
        <v>497</v>
      </c>
      <c r="G7" s="57">
        <v>508</v>
      </c>
      <c r="H7" s="57">
        <v>219</v>
      </c>
      <c r="I7" s="57">
        <v>97</v>
      </c>
      <c r="J7" s="57">
        <v>122</v>
      </c>
      <c r="K7" s="57">
        <v>69</v>
      </c>
      <c r="L7" s="57">
        <v>49</v>
      </c>
      <c r="M7" s="57">
        <v>20</v>
      </c>
      <c r="N7" s="57">
        <v>137</v>
      </c>
      <c r="O7" s="57">
        <v>137</v>
      </c>
      <c r="P7" s="58">
        <v>0</v>
      </c>
      <c r="Q7" s="59">
        <v>324.10000000000002</v>
      </c>
      <c r="R7" s="60">
        <v>63.099999999999994</v>
      </c>
      <c r="S7" s="61">
        <v>127</v>
      </c>
      <c r="T7" s="4"/>
      <c r="U7" s="4"/>
    </row>
    <row r="8" spans="1:21" s="43" customFormat="1" ht="21.75" customHeight="1" x14ac:dyDescent="0.3">
      <c r="A8" s="39">
        <v>2020</v>
      </c>
      <c r="B8" s="62">
        <v>19</v>
      </c>
      <c r="C8" s="63">
        <v>10</v>
      </c>
      <c r="D8" s="63">
        <v>127</v>
      </c>
      <c r="E8" s="63">
        <v>963</v>
      </c>
      <c r="F8" s="63">
        <v>471</v>
      </c>
      <c r="G8" s="63">
        <v>492</v>
      </c>
      <c r="H8" s="63">
        <v>223</v>
      </c>
      <c r="I8" s="63">
        <v>99</v>
      </c>
      <c r="J8" s="63">
        <v>124</v>
      </c>
      <c r="K8" s="63">
        <v>67</v>
      </c>
      <c r="L8" s="63">
        <v>41</v>
      </c>
      <c r="M8" s="63">
        <v>26</v>
      </c>
      <c r="N8" s="63">
        <v>157</v>
      </c>
      <c r="O8" s="63">
        <v>157</v>
      </c>
      <c r="P8" s="64">
        <v>0</v>
      </c>
      <c r="Q8" s="65">
        <v>313.00000000000006</v>
      </c>
      <c r="R8" s="66">
        <v>63.6</v>
      </c>
      <c r="S8" s="67">
        <v>127</v>
      </c>
      <c r="U8" s="4"/>
    </row>
    <row r="9" spans="1:21" s="43" customFormat="1" ht="21.75" customHeight="1" x14ac:dyDescent="0.3">
      <c r="A9" s="39">
        <v>2021</v>
      </c>
      <c r="B9" s="62">
        <v>19</v>
      </c>
      <c r="C9" s="63">
        <v>9</v>
      </c>
      <c r="D9" s="63">
        <v>125</v>
      </c>
      <c r="E9" s="63">
        <v>927</v>
      </c>
      <c r="F9" s="63">
        <v>465</v>
      </c>
      <c r="G9" s="63">
        <v>462</v>
      </c>
      <c r="H9" s="63">
        <v>223</v>
      </c>
      <c r="I9" s="63">
        <v>93</v>
      </c>
      <c r="J9" s="63">
        <v>130</v>
      </c>
      <c r="K9" s="63">
        <v>64</v>
      </c>
      <c r="L9" s="63">
        <v>38</v>
      </c>
      <c r="M9" s="63">
        <v>26</v>
      </c>
      <c r="N9" s="63">
        <v>162</v>
      </c>
      <c r="O9" s="63">
        <v>162</v>
      </c>
      <c r="P9" s="64">
        <v>125</v>
      </c>
      <c r="Q9" s="65">
        <v>285.5</v>
      </c>
      <c r="R9" s="66">
        <v>62.699999999999996</v>
      </c>
      <c r="S9" s="67">
        <v>125</v>
      </c>
      <c r="U9" s="4"/>
    </row>
    <row r="10" spans="1:21" s="43" customFormat="1" ht="21.75" customHeight="1" x14ac:dyDescent="0.3">
      <c r="A10" s="39">
        <v>2022</v>
      </c>
      <c r="B10" s="62">
        <v>19</v>
      </c>
      <c r="C10" s="63">
        <v>9</v>
      </c>
      <c r="D10" s="63">
        <v>120</v>
      </c>
      <c r="E10" s="63">
        <v>874</v>
      </c>
      <c r="F10" s="63">
        <v>445</v>
      </c>
      <c r="G10" s="63">
        <v>429</v>
      </c>
      <c r="H10" s="63">
        <v>219</v>
      </c>
      <c r="I10" s="63">
        <v>92</v>
      </c>
      <c r="J10" s="63">
        <v>127</v>
      </c>
      <c r="K10" s="63">
        <v>65</v>
      </c>
      <c r="L10" s="63">
        <v>38</v>
      </c>
      <c r="M10" s="63">
        <v>27</v>
      </c>
      <c r="N10" s="63">
        <v>147</v>
      </c>
      <c r="O10" s="63">
        <v>147</v>
      </c>
      <c r="P10" s="64">
        <v>118</v>
      </c>
      <c r="Q10" s="65">
        <v>288.60000000000002</v>
      </c>
      <c r="R10" s="66">
        <v>65.2</v>
      </c>
      <c r="S10" s="67">
        <v>120</v>
      </c>
      <c r="U10" s="4"/>
    </row>
    <row r="11" spans="1:21" s="73" customFormat="1" ht="21.75" customHeight="1" x14ac:dyDescent="0.3">
      <c r="A11" s="44">
        <v>2023</v>
      </c>
      <c r="B11" s="68">
        <f>SUM(B12:B26)</f>
        <v>19</v>
      </c>
      <c r="C11" s="69">
        <f t="shared" ref="C11:S11" si="0">SUM(C12:C26)</f>
        <v>8</v>
      </c>
      <c r="D11" s="69">
        <f t="shared" si="0"/>
        <v>121</v>
      </c>
      <c r="E11" s="69">
        <f t="shared" si="0"/>
        <v>799</v>
      </c>
      <c r="F11" s="69">
        <f t="shared" si="0"/>
        <v>395</v>
      </c>
      <c r="G11" s="69">
        <f t="shared" si="0"/>
        <v>404</v>
      </c>
      <c r="H11" s="69">
        <f t="shared" si="0"/>
        <v>186</v>
      </c>
      <c r="I11" s="69">
        <f t="shared" si="0"/>
        <v>82</v>
      </c>
      <c r="J11" s="69">
        <f t="shared" si="0"/>
        <v>104</v>
      </c>
      <c r="K11" s="69">
        <f t="shared" si="0"/>
        <v>62</v>
      </c>
      <c r="L11" s="69">
        <f t="shared" si="0"/>
        <v>37</v>
      </c>
      <c r="M11" s="69">
        <f t="shared" si="0"/>
        <v>25</v>
      </c>
      <c r="N11" s="69">
        <f t="shared" si="0"/>
        <v>146</v>
      </c>
      <c r="O11" s="69">
        <f t="shared" si="0"/>
        <v>145</v>
      </c>
      <c r="P11" s="69">
        <f t="shared" si="0"/>
        <v>102</v>
      </c>
      <c r="Q11" s="70">
        <f t="shared" si="0"/>
        <v>0</v>
      </c>
      <c r="R11" s="71">
        <f t="shared" si="0"/>
        <v>64.7</v>
      </c>
      <c r="S11" s="72">
        <f t="shared" si="0"/>
        <v>121</v>
      </c>
      <c r="T11" s="4"/>
      <c r="U11" s="4"/>
    </row>
    <row r="12" spans="1:21" s="81" customFormat="1" ht="21.75" customHeight="1" x14ac:dyDescent="0.3">
      <c r="A12" s="74" t="s">
        <v>78</v>
      </c>
      <c r="B12" s="75">
        <v>1</v>
      </c>
      <c r="C12" s="76">
        <v>0</v>
      </c>
      <c r="D12" s="76">
        <v>7</v>
      </c>
      <c r="E12" s="76">
        <f t="shared" ref="E12:E26" si="1">SUM(F12:G12)</f>
        <v>92</v>
      </c>
      <c r="F12" s="76">
        <v>54</v>
      </c>
      <c r="G12" s="76">
        <v>38</v>
      </c>
      <c r="H12" s="76">
        <f t="shared" ref="H12:H26" si="2">SUM(I12:J12)</f>
        <v>15</v>
      </c>
      <c r="I12" s="76">
        <v>8</v>
      </c>
      <c r="J12" s="76">
        <v>7</v>
      </c>
      <c r="K12" s="76">
        <f t="shared" ref="K12:K26" si="3">SUM(L12:M12)</f>
        <v>6</v>
      </c>
      <c r="L12" s="76">
        <v>5</v>
      </c>
      <c r="M12" s="76">
        <v>1</v>
      </c>
      <c r="N12" s="77">
        <v>15</v>
      </c>
      <c r="O12" s="78">
        <v>15</v>
      </c>
      <c r="P12" s="78">
        <v>11</v>
      </c>
      <c r="Q12" s="374" t="str">
        <f>TEXT(22038/100,"0!.0")</f>
        <v>22.0</v>
      </c>
      <c r="R12" s="79">
        <v>5.7</v>
      </c>
      <c r="S12" s="80">
        <v>7</v>
      </c>
      <c r="T12" s="73"/>
    </row>
    <row r="13" spans="1:21" s="81" customFormat="1" ht="21.75" customHeight="1" x14ac:dyDescent="0.3">
      <c r="A13" s="74" t="s">
        <v>79</v>
      </c>
      <c r="B13" s="82">
        <v>3</v>
      </c>
      <c r="C13" s="83">
        <v>0</v>
      </c>
      <c r="D13" s="76">
        <v>19</v>
      </c>
      <c r="E13" s="76">
        <f t="shared" si="1"/>
        <v>122</v>
      </c>
      <c r="F13" s="76">
        <v>59</v>
      </c>
      <c r="G13" s="76">
        <v>63</v>
      </c>
      <c r="H13" s="76">
        <f t="shared" si="2"/>
        <v>15</v>
      </c>
      <c r="I13" s="76">
        <v>6</v>
      </c>
      <c r="J13" s="76">
        <v>9</v>
      </c>
      <c r="K13" s="76">
        <f t="shared" si="3"/>
        <v>9</v>
      </c>
      <c r="L13" s="76">
        <v>3</v>
      </c>
      <c r="M13" s="76">
        <v>6</v>
      </c>
      <c r="N13" s="77">
        <v>31</v>
      </c>
      <c r="O13" s="78">
        <v>30</v>
      </c>
      <c r="P13" s="78">
        <v>19</v>
      </c>
      <c r="Q13" s="374" t="str">
        <f>TEXT(41274/100,"0!.0")</f>
        <v>41.3</v>
      </c>
      <c r="R13" s="79">
        <v>9.4</v>
      </c>
      <c r="S13" s="80">
        <v>19</v>
      </c>
      <c r="T13" s="73"/>
    </row>
    <row r="14" spans="1:21" s="81" customFormat="1" ht="21.75" customHeight="1" x14ac:dyDescent="0.3">
      <c r="A14" s="74" t="s">
        <v>80</v>
      </c>
      <c r="B14" s="82">
        <v>1</v>
      </c>
      <c r="C14" s="83">
        <v>1</v>
      </c>
      <c r="D14" s="76">
        <v>6</v>
      </c>
      <c r="E14" s="76">
        <f t="shared" si="1"/>
        <v>32</v>
      </c>
      <c r="F14" s="76">
        <v>12</v>
      </c>
      <c r="G14" s="76">
        <v>20</v>
      </c>
      <c r="H14" s="76">
        <f t="shared" si="2"/>
        <v>11</v>
      </c>
      <c r="I14" s="76">
        <v>4</v>
      </c>
      <c r="J14" s="76">
        <v>7</v>
      </c>
      <c r="K14" s="76">
        <f t="shared" si="3"/>
        <v>3</v>
      </c>
      <c r="L14" s="76">
        <v>2</v>
      </c>
      <c r="M14" s="76">
        <v>1</v>
      </c>
      <c r="N14" s="77">
        <v>3</v>
      </c>
      <c r="O14" s="78">
        <v>3</v>
      </c>
      <c r="P14" s="78">
        <v>2</v>
      </c>
      <c r="Q14" s="79" t="str">
        <f>TEXT(16180/100,"0!.0")</f>
        <v>16.2</v>
      </c>
      <c r="R14" s="79">
        <v>4.0999999999999996</v>
      </c>
      <c r="S14" s="80">
        <v>6</v>
      </c>
      <c r="T14" s="73"/>
    </row>
    <row r="15" spans="1:21" s="81" customFormat="1" ht="21.75" customHeight="1" x14ac:dyDescent="0.3">
      <c r="A15" s="74" t="s">
        <v>81</v>
      </c>
      <c r="B15" s="75">
        <v>2</v>
      </c>
      <c r="C15" s="76">
        <v>0</v>
      </c>
      <c r="D15" s="76">
        <v>14</v>
      </c>
      <c r="E15" s="76">
        <f t="shared" si="1"/>
        <v>111</v>
      </c>
      <c r="F15" s="76">
        <v>53</v>
      </c>
      <c r="G15" s="76">
        <v>58</v>
      </c>
      <c r="H15" s="76">
        <f t="shared" si="2"/>
        <v>15</v>
      </c>
      <c r="I15" s="76">
        <v>4</v>
      </c>
      <c r="J15" s="76">
        <v>11</v>
      </c>
      <c r="K15" s="76">
        <f t="shared" si="3"/>
        <v>7</v>
      </c>
      <c r="L15" s="76">
        <v>3</v>
      </c>
      <c r="M15" s="76">
        <v>4</v>
      </c>
      <c r="N15" s="77">
        <v>13</v>
      </c>
      <c r="O15" s="78">
        <v>13</v>
      </c>
      <c r="P15" s="78">
        <v>16</v>
      </c>
      <c r="Q15" s="374" t="str">
        <f>TEXT(32710/100,"0!.0")</f>
        <v>32.7</v>
      </c>
      <c r="R15" s="79">
        <v>7.2</v>
      </c>
      <c r="S15" s="80">
        <v>14</v>
      </c>
      <c r="T15" s="73"/>
    </row>
    <row r="16" spans="1:21" s="81" customFormat="1" ht="21.75" customHeight="1" x14ac:dyDescent="0.3">
      <c r="A16" s="74" t="s">
        <v>82</v>
      </c>
      <c r="B16" s="75">
        <v>1</v>
      </c>
      <c r="C16" s="76">
        <v>0</v>
      </c>
      <c r="D16" s="76">
        <v>7</v>
      </c>
      <c r="E16" s="76">
        <f t="shared" si="1"/>
        <v>39</v>
      </c>
      <c r="F16" s="76">
        <v>24</v>
      </c>
      <c r="G16" s="76">
        <v>15</v>
      </c>
      <c r="H16" s="76">
        <f t="shared" si="2"/>
        <v>14</v>
      </c>
      <c r="I16" s="76">
        <v>5</v>
      </c>
      <c r="J16" s="76">
        <v>9</v>
      </c>
      <c r="K16" s="76">
        <f t="shared" si="3"/>
        <v>4</v>
      </c>
      <c r="L16" s="76">
        <v>2</v>
      </c>
      <c r="M16" s="76">
        <v>2</v>
      </c>
      <c r="N16" s="77">
        <v>11</v>
      </c>
      <c r="O16" s="78">
        <v>11</v>
      </c>
      <c r="P16" s="78">
        <v>6</v>
      </c>
      <c r="Q16" s="374" t="str">
        <f>TEXT(17768/100,"0!.0")</f>
        <v>17.8</v>
      </c>
      <c r="R16" s="79">
        <v>3.2</v>
      </c>
      <c r="S16" s="80">
        <v>7</v>
      </c>
      <c r="T16" s="73"/>
    </row>
    <row r="17" spans="1:20" s="81" customFormat="1" ht="21.75" customHeight="1" x14ac:dyDescent="0.3">
      <c r="A17" s="74" t="s">
        <v>83</v>
      </c>
      <c r="B17" s="75">
        <v>2</v>
      </c>
      <c r="C17" s="76">
        <v>0</v>
      </c>
      <c r="D17" s="76">
        <v>13</v>
      </c>
      <c r="E17" s="76">
        <f t="shared" si="1"/>
        <v>79</v>
      </c>
      <c r="F17" s="76">
        <v>41</v>
      </c>
      <c r="G17" s="76">
        <v>38</v>
      </c>
      <c r="H17" s="76">
        <f t="shared" si="2"/>
        <v>15</v>
      </c>
      <c r="I17" s="76">
        <v>8</v>
      </c>
      <c r="J17" s="76">
        <v>7</v>
      </c>
      <c r="K17" s="76">
        <f t="shared" si="3"/>
        <v>7</v>
      </c>
      <c r="L17" s="76">
        <v>6</v>
      </c>
      <c r="M17" s="76">
        <v>1</v>
      </c>
      <c r="N17" s="77">
        <v>16</v>
      </c>
      <c r="O17" s="78">
        <v>16</v>
      </c>
      <c r="P17" s="78">
        <v>12</v>
      </c>
      <c r="Q17" s="374" t="str">
        <f>TEXT(27781/100,"0!.0")</f>
        <v>27.8</v>
      </c>
      <c r="R17" s="79">
        <v>6.7</v>
      </c>
      <c r="S17" s="80">
        <v>13</v>
      </c>
      <c r="T17" s="73"/>
    </row>
    <row r="18" spans="1:20" s="81" customFormat="1" ht="21.75" customHeight="1" x14ac:dyDescent="0.3">
      <c r="A18" s="74" t="s">
        <v>84</v>
      </c>
      <c r="B18" s="75">
        <v>1</v>
      </c>
      <c r="C18" s="76">
        <v>0</v>
      </c>
      <c r="D18" s="76">
        <v>7</v>
      </c>
      <c r="E18" s="76">
        <f t="shared" si="1"/>
        <v>64</v>
      </c>
      <c r="F18" s="76">
        <v>32</v>
      </c>
      <c r="G18" s="76">
        <v>32</v>
      </c>
      <c r="H18" s="76">
        <f t="shared" si="2"/>
        <v>15</v>
      </c>
      <c r="I18" s="76">
        <v>8</v>
      </c>
      <c r="J18" s="76">
        <v>7</v>
      </c>
      <c r="K18" s="76">
        <f t="shared" si="3"/>
        <v>4</v>
      </c>
      <c r="L18" s="76">
        <v>2</v>
      </c>
      <c r="M18" s="76">
        <v>2</v>
      </c>
      <c r="N18" s="77">
        <v>14</v>
      </c>
      <c r="O18" s="78">
        <v>14</v>
      </c>
      <c r="P18" s="78">
        <v>5</v>
      </c>
      <c r="Q18" s="374" t="str">
        <f>TEXT(15849
/100,"0!.0")</f>
        <v>15.8</v>
      </c>
      <c r="R18" s="79">
        <v>3.8</v>
      </c>
      <c r="S18" s="80">
        <v>7</v>
      </c>
      <c r="T18" s="73"/>
    </row>
    <row r="19" spans="1:20" s="81" customFormat="1" ht="21.75" customHeight="1" x14ac:dyDescent="0.3">
      <c r="A19" s="74" t="s">
        <v>51</v>
      </c>
      <c r="B19" s="82">
        <v>1</v>
      </c>
      <c r="C19" s="83">
        <v>6</v>
      </c>
      <c r="D19" s="76">
        <v>6</v>
      </c>
      <c r="E19" s="76">
        <f t="shared" si="1"/>
        <v>33</v>
      </c>
      <c r="F19" s="76">
        <v>12</v>
      </c>
      <c r="G19" s="76">
        <v>21</v>
      </c>
      <c r="H19" s="76">
        <f t="shared" si="2"/>
        <v>14</v>
      </c>
      <c r="I19" s="76">
        <v>5</v>
      </c>
      <c r="J19" s="76">
        <v>9</v>
      </c>
      <c r="K19" s="76">
        <f t="shared" si="3"/>
        <v>4</v>
      </c>
      <c r="L19" s="76">
        <v>4</v>
      </c>
      <c r="M19" s="76">
        <v>0</v>
      </c>
      <c r="N19" s="77">
        <v>5</v>
      </c>
      <c r="O19" s="78">
        <v>5</v>
      </c>
      <c r="P19" s="78">
        <v>4</v>
      </c>
      <c r="Q19" s="374" t="str">
        <f>TEXT(18263/100,"0!.0")</f>
        <v>18.3</v>
      </c>
      <c r="R19" s="79">
        <v>4.7</v>
      </c>
      <c r="S19" s="80">
        <v>6</v>
      </c>
      <c r="T19" s="73"/>
    </row>
    <row r="20" spans="1:20" s="81" customFormat="1" ht="21.75" customHeight="1" x14ac:dyDescent="0.3">
      <c r="A20" s="74" t="s">
        <v>85</v>
      </c>
      <c r="B20" s="82">
        <v>1</v>
      </c>
      <c r="C20" s="83">
        <v>0</v>
      </c>
      <c r="D20" s="76">
        <v>6</v>
      </c>
      <c r="E20" s="76">
        <f t="shared" si="1"/>
        <v>37</v>
      </c>
      <c r="F20" s="76">
        <v>12</v>
      </c>
      <c r="G20" s="76">
        <v>25</v>
      </c>
      <c r="H20" s="76">
        <f t="shared" si="2"/>
        <v>12</v>
      </c>
      <c r="I20" s="76">
        <v>6</v>
      </c>
      <c r="J20" s="76">
        <v>6</v>
      </c>
      <c r="K20" s="76">
        <f t="shared" si="3"/>
        <v>3</v>
      </c>
      <c r="L20" s="76">
        <v>1</v>
      </c>
      <c r="M20" s="76">
        <v>2</v>
      </c>
      <c r="N20" s="77">
        <v>7</v>
      </c>
      <c r="O20" s="78">
        <v>7</v>
      </c>
      <c r="P20" s="78">
        <v>4</v>
      </c>
      <c r="Q20" s="374" t="str">
        <f>TEXT(16043/100,"0!.0")</f>
        <v>16.0</v>
      </c>
      <c r="R20" s="79">
        <v>3.6</v>
      </c>
      <c r="S20" s="80">
        <v>6</v>
      </c>
      <c r="T20" s="73"/>
    </row>
    <row r="21" spans="1:20" s="81" customFormat="1" ht="21.75" customHeight="1" x14ac:dyDescent="0.3">
      <c r="A21" s="74" t="s">
        <v>86</v>
      </c>
      <c r="B21" s="82">
        <v>1</v>
      </c>
      <c r="C21" s="83">
        <v>0</v>
      </c>
      <c r="D21" s="76">
        <v>6</v>
      </c>
      <c r="E21" s="76">
        <f t="shared" si="1"/>
        <v>42</v>
      </c>
      <c r="F21" s="76">
        <v>18</v>
      </c>
      <c r="G21" s="76">
        <v>24</v>
      </c>
      <c r="H21" s="76">
        <f t="shared" si="2"/>
        <v>11</v>
      </c>
      <c r="I21" s="76">
        <v>6</v>
      </c>
      <c r="J21" s="76">
        <v>5</v>
      </c>
      <c r="K21" s="76">
        <f t="shared" si="3"/>
        <v>3</v>
      </c>
      <c r="L21" s="76">
        <v>2</v>
      </c>
      <c r="M21" s="76">
        <v>1</v>
      </c>
      <c r="N21" s="77">
        <v>5</v>
      </c>
      <c r="O21" s="78">
        <v>5</v>
      </c>
      <c r="P21" s="78">
        <v>3</v>
      </c>
      <c r="Q21" s="374" t="str">
        <f>TEXT(12973/100,"0!.0")</f>
        <v>13.0</v>
      </c>
      <c r="R21" s="79">
        <v>2.2999999999999998</v>
      </c>
      <c r="S21" s="80">
        <v>6</v>
      </c>
      <c r="T21" s="73"/>
    </row>
    <row r="22" spans="1:20" s="81" customFormat="1" ht="21.75" customHeight="1" x14ac:dyDescent="0.3">
      <c r="A22" s="74" t="s">
        <v>87</v>
      </c>
      <c r="B22" s="75">
        <v>1</v>
      </c>
      <c r="C22" s="76">
        <v>0</v>
      </c>
      <c r="D22" s="76">
        <v>7</v>
      </c>
      <c r="E22" s="76">
        <f t="shared" si="1"/>
        <v>34</v>
      </c>
      <c r="F22" s="76">
        <v>19</v>
      </c>
      <c r="G22" s="76">
        <v>15</v>
      </c>
      <c r="H22" s="76">
        <f t="shared" si="2"/>
        <v>12</v>
      </c>
      <c r="I22" s="76">
        <v>3</v>
      </c>
      <c r="J22" s="76">
        <v>9</v>
      </c>
      <c r="K22" s="76">
        <f t="shared" si="3"/>
        <v>2</v>
      </c>
      <c r="L22" s="76">
        <v>0</v>
      </c>
      <c r="M22" s="76">
        <v>2</v>
      </c>
      <c r="N22" s="77">
        <v>6</v>
      </c>
      <c r="O22" s="78">
        <v>6</v>
      </c>
      <c r="P22" s="78">
        <v>4</v>
      </c>
      <c r="Q22" s="374" t="str">
        <f>TEXT(13038/100,"0!.0")</f>
        <v>13.0</v>
      </c>
      <c r="R22" s="79">
        <v>3.4</v>
      </c>
      <c r="S22" s="80">
        <v>7</v>
      </c>
      <c r="T22" s="73"/>
    </row>
    <row r="23" spans="1:20" s="81" customFormat="1" ht="21.75" customHeight="1" x14ac:dyDescent="0.3">
      <c r="A23" s="74" t="s">
        <v>88</v>
      </c>
      <c r="B23" s="75">
        <v>1</v>
      </c>
      <c r="C23" s="76">
        <v>1</v>
      </c>
      <c r="D23" s="76">
        <v>7</v>
      </c>
      <c r="E23" s="76">
        <f t="shared" si="1"/>
        <v>52</v>
      </c>
      <c r="F23" s="76">
        <v>29</v>
      </c>
      <c r="G23" s="76">
        <v>23</v>
      </c>
      <c r="H23" s="76">
        <f t="shared" si="2"/>
        <v>12</v>
      </c>
      <c r="I23" s="76">
        <v>6</v>
      </c>
      <c r="J23" s="76">
        <v>6</v>
      </c>
      <c r="K23" s="76">
        <f t="shared" si="3"/>
        <v>3</v>
      </c>
      <c r="L23" s="76">
        <v>2</v>
      </c>
      <c r="M23" s="76">
        <v>1</v>
      </c>
      <c r="N23" s="77">
        <v>9</v>
      </c>
      <c r="O23" s="78">
        <v>9</v>
      </c>
      <c r="P23" s="78">
        <v>6</v>
      </c>
      <c r="Q23" s="374" t="str">
        <f>TEXT(17128/100,"0!.0")</f>
        <v>17.1</v>
      </c>
      <c r="R23" s="79">
        <v>3.6</v>
      </c>
      <c r="S23" s="80">
        <v>7</v>
      </c>
      <c r="T23" s="73"/>
    </row>
    <row r="24" spans="1:20" s="81" customFormat="1" ht="21.75" customHeight="1" x14ac:dyDescent="0.3">
      <c r="A24" s="74" t="s">
        <v>89</v>
      </c>
      <c r="B24" s="82">
        <v>1</v>
      </c>
      <c r="C24" s="83">
        <v>0</v>
      </c>
      <c r="D24" s="76">
        <v>4</v>
      </c>
      <c r="E24" s="76">
        <f t="shared" si="1"/>
        <v>12</v>
      </c>
      <c r="F24" s="76">
        <v>6</v>
      </c>
      <c r="G24" s="76">
        <v>6</v>
      </c>
      <c r="H24" s="76">
        <f t="shared" si="2"/>
        <v>6</v>
      </c>
      <c r="I24" s="76">
        <v>3</v>
      </c>
      <c r="J24" s="76">
        <v>3</v>
      </c>
      <c r="K24" s="76">
        <f t="shared" si="3"/>
        <v>2</v>
      </c>
      <c r="L24" s="76">
        <v>1</v>
      </c>
      <c r="M24" s="76">
        <v>1</v>
      </c>
      <c r="N24" s="77">
        <v>3</v>
      </c>
      <c r="O24" s="78">
        <v>3</v>
      </c>
      <c r="P24" s="78">
        <v>0</v>
      </c>
      <c r="Q24" s="374" t="str">
        <f>TEXT(12834/100,"0!.0")</f>
        <v>12.8</v>
      </c>
      <c r="R24" s="79">
        <v>2.8</v>
      </c>
      <c r="S24" s="80">
        <v>4</v>
      </c>
      <c r="T24" s="73"/>
    </row>
    <row r="25" spans="1:20" s="81" customFormat="1" ht="21.75" customHeight="1" x14ac:dyDescent="0.3">
      <c r="A25" s="373" t="s">
        <v>354</v>
      </c>
      <c r="B25" s="82">
        <v>1</v>
      </c>
      <c r="C25" s="83">
        <v>0</v>
      </c>
      <c r="D25" s="76">
        <v>7</v>
      </c>
      <c r="E25" s="76">
        <f t="shared" ref="E25" si="4">SUM(F25:G25)</f>
        <v>44</v>
      </c>
      <c r="F25" s="76">
        <v>21</v>
      </c>
      <c r="G25" s="76">
        <v>23</v>
      </c>
      <c r="H25" s="76">
        <f t="shared" si="2"/>
        <v>15</v>
      </c>
      <c r="I25" s="76">
        <v>7</v>
      </c>
      <c r="J25" s="76">
        <v>8</v>
      </c>
      <c r="K25" s="76">
        <f t="shared" si="3"/>
        <v>3</v>
      </c>
      <c r="L25" s="76">
        <v>2</v>
      </c>
      <c r="M25" s="76">
        <v>1</v>
      </c>
      <c r="N25" s="77">
        <v>7</v>
      </c>
      <c r="O25" s="78">
        <v>7</v>
      </c>
      <c r="P25" s="78">
        <v>8</v>
      </c>
      <c r="Q25" s="374" t="str">
        <f>TEXT(12911/100,"0!.0")</f>
        <v>12.9</v>
      </c>
      <c r="R25" s="79">
        <v>2.6</v>
      </c>
      <c r="S25" s="80">
        <v>7</v>
      </c>
      <c r="T25" s="73"/>
    </row>
    <row r="26" spans="1:20" s="81" customFormat="1" ht="21.75" customHeight="1" x14ac:dyDescent="0.3">
      <c r="A26" s="84" t="s">
        <v>355</v>
      </c>
      <c r="B26" s="85">
        <v>1</v>
      </c>
      <c r="C26" s="86">
        <v>0</v>
      </c>
      <c r="D26" s="86">
        <v>5</v>
      </c>
      <c r="E26" s="86">
        <f t="shared" si="1"/>
        <v>6</v>
      </c>
      <c r="F26" s="86">
        <v>3</v>
      </c>
      <c r="G26" s="86">
        <v>3</v>
      </c>
      <c r="H26" s="86">
        <f t="shared" si="2"/>
        <v>4</v>
      </c>
      <c r="I26" s="86">
        <v>3</v>
      </c>
      <c r="J26" s="86">
        <v>1</v>
      </c>
      <c r="K26" s="86">
        <f t="shared" si="3"/>
        <v>2</v>
      </c>
      <c r="L26" s="86">
        <v>2</v>
      </c>
      <c r="M26" s="76">
        <v>0</v>
      </c>
      <c r="N26" s="87">
        <v>1</v>
      </c>
      <c r="O26" s="88">
        <v>1</v>
      </c>
      <c r="P26" s="88">
        <v>2</v>
      </c>
      <c r="Q26" s="375" t="str">
        <f>TEXT(3425/100,"0!.0")</f>
        <v>3.4</v>
      </c>
      <c r="R26" s="89">
        <v>1.6</v>
      </c>
      <c r="S26" s="90">
        <v>5</v>
      </c>
      <c r="T26" s="73"/>
    </row>
    <row r="27" spans="1:20" ht="21.75" customHeight="1" x14ac:dyDescent="0.3">
      <c r="A27" s="314" t="s">
        <v>57</v>
      </c>
      <c r="B27" s="314"/>
      <c r="C27" s="314"/>
      <c r="M27" s="300" t="s">
        <v>58</v>
      </c>
      <c r="N27" s="300"/>
      <c r="O27" s="300"/>
      <c r="P27" s="300"/>
      <c r="Q27" s="300"/>
      <c r="R27" s="300"/>
      <c r="S27" s="300"/>
    </row>
  </sheetData>
  <mergeCells count="16">
    <mergeCell ref="A2:F2"/>
    <mergeCell ref="A3:C3"/>
    <mergeCell ref="O3:S3"/>
    <mergeCell ref="A4:A5"/>
    <mergeCell ref="B4:C4"/>
    <mergeCell ref="D4:D5"/>
    <mergeCell ref="E4:G4"/>
    <mergeCell ref="H4:J4"/>
    <mergeCell ref="K4:M4"/>
    <mergeCell ref="N4:O4"/>
    <mergeCell ref="P4:P5"/>
    <mergeCell ref="Q4:Q5"/>
    <mergeCell ref="R4:R5"/>
    <mergeCell ref="S4:S5"/>
    <mergeCell ref="A27:C27"/>
    <mergeCell ref="M27:S27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U26"/>
  <sheetViews>
    <sheetView workbookViewId="0">
      <selection activeCell="W19" sqref="W19"/>
    </sheetView>
  </sheetViews>
  <sheetFormatPr defaultColWidth="6.625" defaultRowHeight="13.5" x14ac:dyDescent="0.3"/>
  <cols>
    <col min="1" max="1" width="7.875" style="1" customWidth="1"/>
    <col min="2" max="13" width="6.625" style="1" customWidth="1"/>
    <col min="14" max="14" width="9.375" style="1" customWidth="1"/>
    <col min="15" max="16" width="11.5" style="1" customWidth="1"/>
    <col min="17" max="17" width="10.125" style="1" customWidth="1"/>
    <col min="18" max="18" width="10.5" style="1" customWidth="1"/>
    <col min="19" max="19" width="10.625" style="1" customWidth="1"/>
    <col min="20" max="253" width="9" style="1" customWidth="1"/>
    <col min="254" max="16384" width="6.625" style="1"/>
  </cols>
  <sheetData>
    <row r="2" spans="1:21" ht="24" customHeight="1" x14ac:dyDescent="0.3">
      <c r="A2" s="315" t="s">
        <v>90</v>
      </c>
      <c r="B2" s="315"/>
      <c r="C2" s="315"/>
      <c r="D2" s="315"/>
      <c r="E2" s="315"/>
      <c r="F2" s="315"/>
      <c r="G2" s="315"/>
      <c r="H2" s="315"/>
      <c r="I2" s="315"/>
    </row>
    <row r="3" spans="1:21" ht="24" customHeight="1" x14ac:dyDescent="0.3">
      <c r="A3" s="304" t="s">
        <v>60</v>
      </c>
      <c r="B3" s="304"/>
      <c r="C3" s="304"/>
      <c r="Q3" s="305" t="s">
        <v>91</v>
      </c>
      <c r="R3" s="305"/>
      <c r="S3" s="305"/>
    </row>
    <row r="4" spans="1:21" s="4" customFormat="1" ht="36.75" customHeight="1" x14ac:dyDescent="0.3">
      <c r="A4" s="365" t="s">
        <v>356</v>
      </c>
      <c r="B4" s="313" t="s">
        <v>92</v>
      </c>
      <c r="C4" s="313"/>
      <c r="D4" s="313" t="s">
        <v>34</v>
      </c>
      <c r="E4" s="313" t="s">
        <v>93</v>
      </c>
      <c r="F4" s="313"/>
      <c r="G4" s="313"/>
      <c r="H4" s="313" t="s">
        <v>94</v>
      </c>
      <c r="I4" s="313"/>
      <c r="J4" s="313"/>
      <c r="K4" s="313" t="s">
        <v>95</v>
      </c>
      <c r="L4" s="313"/>
      <c r="M4" s="313"/>
      <c r="N4" s="313" t="s">
        <v>96</v>
      </c>
      <c r="O4" s="313"/>
      <c r="P4" s="316" t="s">
        <v>97</v>
      </c>
      <c r="Q4" s="313" t="s">
        <v>69</v>
      </c>
      <c r="R4" s="313" t="s">
        <v>98</v>
      </c>
      <c r="S4" s="313" t="s">
        <v>6</v>
      </c>
    </row>
    <row r="5" spans="1:21" s="4" customFormat="1" ht="36.75" customHeight="1" x14ac:dyDescent="0.3">
      <c r="A5" s="366"/>
      <c r="B5" s="33" t="s">
        <v>99</v>
      </c>
      <c r="C5" s="33" t="s">
        <v>100</v>
      </c>
      <c r="D5" s="313"/>
      <c r="E5" s="33" t="s">
        <v>10</v>
      </c>
      <c r="F5" s="33" t="s">
        <v>101</v>
      </c>
      <c r="G5" s="33" t="s">
        <v>40</v>
      </c>
      <c r="H5" s="33" t="s">
        <v>102</v>
      </c>
      <c r="I5" s="33" t="s">
        <v>103</v>
      </c>
      <c r="J5" s="33" t="s">
        <v>40</v>
      </c>
      <c r="K5" s="33" t="s">
        <v>104</v>
      </c>
      <c r="L5" s="33" t="s">
        <v>21</v>
      </c>
      <c r="M5" s="33" t="s">
        <v>40</v>
      </c>
      <c r="N5" s="33" t="s">
        <v>105</v>
      </c>
      <c r="O5" s="33" t="s">
        <v>106</v>
      </c>
      <c r="P5" s="317"/>
      <c r="Q5" s="313"/>
      <c r="R5" s="313"/>
      <c r="S5" s="313"/>
    </row>
    <row r="6" spans="1:21" s="43" customFormat="1" ht="23.25" customHeight="1" x14ac:dyDescent="0.3">
      <c r="A6" s="34">
        <v>2018</v>
      </c>
      <c r="B6" s="91">
        <v>12</v>
      </c>
      <c r="C6" s="92">
        <v>2</v>
      </c>
      <c r="D6" s="92">
        <v>44</v>
      </c>
      <c r="E6" s="92">
        <v>416</v>
      </c>
      <c r="F6" s="92">
        <v>199</v>
      </c>
      <c r="G6" s="92">
        <v>217</v>
      </c>
      <c r="H6" s="92">
        <v>131</v>
      </c>
      <c r="I6" s="92">
        <v>74</v>
      </c>
      <c r="J6" s="92">
        <v>57</v>
      </c>
      <c r="K6" s="92">
        <v>36</v>
      </c>
      <c r="L6" s="92">
        <v>25</v>
      </c>
      <c r="M6" s="92">
        <v>11</v>
      </c>
      <c r="N6" s="92">
        <v>157</v>
      </c>
      <c r="O6" s="92">
        <v>157</v>
      </c>
      <c r="P6" s="92">
        <v>0</v>
      </c>
      <c r="Q6" s="93">
        <v>260.89999999999998</v>
      </c>
      <c r="R6" s="93">
        <v>46.5</v>
      </c>
      <c r="S6" s="94">
        <v>44</v>
      </c>
      <c r="T6" s="4"/>
      <c r="U6" s="4"/>
    </row>
    <row r="7" spans="1:21" s="43" customFormat="1" ht="23.25" customHeight="1" x14ac:dyDescent="0.3">
      <c r="A7" s="34">
        <v>2019</v>
      </c>
      <c r="B7" s="91">
        <v>12</v>
      </c>
      <c r="C7" s="92">
        <v>2</v>
      </c>
      <c r="D7" s="92">
        <v>44</v>
      </c>
      <c r="E7" s="92">
        <v>412</v>
      </c>
      <c r="F7" s="92">
        <v>193</v>
      </c>
      <c r="G7" s="92">
        <v>219</v>
      </c>
      <c r="H7" s="92">
        <v>137</v>
      </c>
      <c r="I7" s="92">
        <v>75</v>
      </c>
      <c r="J7" s="92">
        <v>62</v>
      </c>
      <c r="K7" s="92">
        <v>32</v>
      </c>
      <c r="L7" s="92">
        <v>21</v>
      </c>
      <c r="M7" s="92">
        <v>11</v>
      </c>
      <c r="N7" s="92">
        <v>141</v>
      </c>
      <c r="O7" s="92">
        <v>140</v>
      </c>
      <c r="P7" s="92">
        <v>0</v>
      </c>
      <c r="Q7" s="93">
        <v>260.5</v>
      </c>
      <c r="R7" s="93">
        <v>46.9</v>
      </c>
      <c r="S7" s="94">
        <v>44</v>
      </c>
      <c r="T7" s="4"/>
      <c r="U7" s="4"/>
    </row>
    <row r="8" spans="1:21" s="43" customFormat="1" ht="23.25" customHeight="1" x14ac:dyDescent="0.3">
      <c r="A8" s="39">
        <v>2020</v>
      </c>
      <c r="B8" s="91">
        <v>12</v>
      </c>
      <c r="C8" s="92">
        <v>2</v>
      </c>
      <c r="D8" s="92">
        <v>44</v>
      </c>
      <c r="E8" s="92">
        <v>419</v>
      </c>
      <c r="F8" s="92">
        <v>200</v>
      </c>
      <c r="G8" s="92">
        <v>219</v>
      </c>
      <c r="H8" s="92">
        <v>138</v>
      </c>
      <c r="I8" s="92">
        <v>76</v>
      </c>
      <c r="J8" s="92">
        <v>62</v>
      </c>
      <c r="K8" s="92">
        <v>32</v>
      </c>
      <c r="L8" s="92">
        <v>21</v>
      </c>
      <c r="M8" s="92">
        <v>11</v>
      </c>
      <c r="N8" s="92">
        <v>143</v>
      </c>
      <c r="O8" s="92">
        <v>143</v>
      </c>
      <c r="P8" s="92">
        <v>0</v>
      </c>
      <c r="Q8" s="93">
        <v>258.10000000000002</v>
      </c>
      <c r="R8" s="93">
        <v>46.9</v>
      </c>
      <c r="S8" s="94">
        <v>45</v>
      </c>
      <c r="T8" s="4"/>
      <c r="U8" s="4"/>
    </row>
    <row r="9" spans="1:21" s="43" customFormat="1" ht="23.25" customHeight="1" x14ac:dyDescent="0.3">
      <c r="A9" s="39">
        <v>2021</v>
      </c>
      <c r="B9" s="91">
        <v>12</v>
      </c>
      <c r="C9" s="92">
        <v>1</v>
      </c>
      <c r="D9" s="92">
        <v>43</v>
      </c>
      <c r="E9" s="92">
        <v>440</v>
      </c>
      <c r="F9" s="92">
        <v>210</v>
      </c>
      <c r="G9" s="92">
        <v>230</v>
      </c>
      <c r="H9" s="92">
        <v>137</v>
      </c>
      <c r="I9" s="92">
        <v>82</v>
      </c>
      <c r="J9" s="92">
        <v>55</v>
      </c>
      <c r="K9" s="92">
        <v>30</v>
      </c>
      <c r="L9" s="92">
        <v>19</v>
      </c>
      <c r="M9" s="92">
        <v>11</v>
      </c>
      <c r="N9" s="92">
        <v>139</v>
      </c>
      <c r="O9" s="92">
        <v>136</v>
      </c>
      <c r="P9" s="95">
        <v>165</v>
      </c>
      <c r="Q9" s="93">
        <v>233.4</v>
      </c>
      <c r="R9" s="93">
        <v>45.2</v>
      </c>
      <c r="S9" s="94">
        <v>43</v>
      </c>
      <c r="T9" s="4"/>
      <c r="U9" s="4"/>
    </row>
    <row r="10" spans="1:21" s="43" customFormat="1" ht="23.25" customHeight="1" x14ac:dyDescent="0.3">
      <c r="A10" s="39">
        <v>2022</v>
      </c>
      <c r="B10" s="91">
        <v>12</v>
      </c>
      <c r="C10" s="92">
        <v>1</v>
      </c>
      <c r="D10" s="92">
        <v>45</v>
      </c>
      <c r="E10" s="92">
        <v>440</v>
      </c>
      <c r="F10" s="92">
        <v>217</v>
      </c>
      <c r="G10" s="92">
        <v>223</v>
      </c>
      <c r="H10" s="92">
        <v>140</v>
      </c>
      <c r="I10" s="92">
        <v>79</v>
      </c>
      <c r="J10" s="92">
        <v>61</v>
      </c>
      <c r="K10" s="92">
        <v>33</v>
      </c>
      <c r="L10" s="92">
        <v>21</v>
      </c>
      <c r="M10" s="92">
        <v>12</v>
      </c>
      <c r="N10" s="92">
        <v>131</v>
      </c>
      <c r="O10" s="92">
        <v>130</v>
      </c>
      <c r="P10" s="95">
        <v>0</v>
      </c>
      <c r="Q10" s="93">
        <v>234</v>
      </c>
      <c r="R10" s="93">
        <v>45.9</v>
      </c>
      <c r="S10" s="94">
        <v>45</v>
      </c>
      <c r="T10" s="4"/>
      <c r="U10" s="4"/>
    </row>
    <row r="11" spans="1:21" s="101" customFormat="1" ht="23.25" customHeight="1" x14ac:dyDescent="0.3">
      <c r="A11" s="44">
        <v>2023</v>
      </c>
      <c r="B11" s="96">
        <f t="shared" ref="B11:S11" si="0">SUM(B12:B25)</f>
        <v>12</v>
      </c>
      <c r="C11" s="97">
        <f t="shared" si="0"/>
        <v>1</v>
      </c>
      <c r="D11" s="97">
        <f t="shared" si="0"/>
        <v>45</v>
      </c>
      <c r="E11" s="97">
        <f t="shared" si="0"/>
        <v>418</v>
      </c>
      <c r="F11" s="97">
        <f t="shared" si="0"/>
        <v>205</v>
      </c>
      <c r="G11" s="97">
        <f t="shared" si="0"/>
        <v>213</v>
      </c>
      <c r="H11" s="97">
        <f t="shared" si="0"/>
        <v>135</v>
      </c>
      <c r="I11" s="97">
        <f t="shared" si="0"/>
        <v>80</v>
      </c>
      <c r="J11" s="97">
        <f t="shared" si="0"/>
        <v>55</v>
      </c>
      <c r="K11" s="97">
        <f t="shared" si="0"/>
        <v>34</v>
      </c>
      <c r="L11" s="97">
        <f t="shared" si="0"/>
        <v>22</v>
      </c>
      <c r="M11" s="97">
        <f t="shared" si="0"/>
        <v>12</v>
      </c>
      <c r="N11" s="97">
        <f t="shared" si="0"/>
        <v>151</v>
      </c>
      <c r="O11" s="97">
        <f t="shared" si="0"/>
        <v>151</v>
      </c>
      <c r="P11" s="98">
        <f>SUM(P12:P25)</f>
        <v>135</v>
      </c>
      <c r="Q11" s="99">
        <f t="shared" si="0"/>
        <v>235</v>
      </c>
      <c r="R11" s="99">
        <f t="shared" si="0"/>
        <v>45.2</v>
      </c>
      <c r="S11" s="100">
        <f t="shared" si="0"/>
        <v>45</v>
      </c>
      <c r="T11" s="4"/>
      <c r="U11" s="4"/>
    </row>
    <row r="12" spans="1:21" ht="23.25" customHeight="1" x14ac:dyDescent="0.3">
      <c r="A12" s="102" t="s">
        <v>107</v>
      </c>
      <c r="B12" s="103">
        <v>1</v>
      </c>
      <c r="C12" s="104">
        <v>0</v>
      </c>
      <c r="D12" s="104">
        <v>4</v>
      </c>
      <c r="E12" s="105">
        <f t="shared" ref="E12:E25" si="1">SUM(F12:G12)</f>
        <v>48</v>
      </c>
      <c r="F12" s="105">
        <v>21</v>
      </c>
      <c r="G12" s="105">
        <v>27</v>
      </c>
      <c r="H12" s="105">
        <f t="shared" ref="H12:H23" si="2">SUM(I12:J12)</f>
        <v>13</v>
      </c>
      <c r="I12" s="104">
        <v>9</v>
      </c>
      <c r="J12" s="104">
        <v>4</v>
      </c>
      <c r="K12" s="105">
        <f t="shared" ref="K12:K25" si="3">SUM(L12:M12)</f>
        <v>2</v>
      </c>
      <c r="L12" s="104">
        <v>1</v>
      </c>
      <c r="M12" s="104">
        <v>1</v>
      </c>
      <c r="N12" s="104">
        <v>20</v>
      </c>
      <c r="O12" s="106">
        <v>20</v>
      </c>
      <c r="P12" s="104">
        <v>14</v>
      </c>
      <c r="Q12" s="107">
        <v>21.7</v>
      </c>
      <c r="R12" s="108">
        <v>4.3</v>
      </c>
      <c r="S12" s="109">
        <v>4</v>
      </c>
    </row>
    <row r="13" spans="1:21" ht="23.25" customHeight="1" x14ac:dyDescent="0.3">
      <c r="A13" s="102" t="s">
        <v>45</v>
      </c>
      <c r="B13" s="103">
        <v>1</v>
      </c>
      <c r="C13" s="104">
        <v>0</v>
      </c>
      <c r="D13" s="104">
        <v>4</v>
      </c>
      <c r="E13" s="105">
        <f t="shared" si="1"/>
        <v>65</v>
      </c>
      <c r="F13" s="105">
        <v>33</v>
      </c>
      <c r="G13" s="105">
        <v>32</v>
      </c>
      <c r="H13" s="105">
        <f t="shared" si="2"/>
        <v>15</v>
      </c>
      <c r="I13" s="104">
        <v>6</v>
      </c>
      <c r="J13" s="104">
        <v>9</v>
      </c>
      <c r="K13" s="105">
        <f t="shared" si="3"/>
        <v>3</v>
      </c>
      <c r="L13" s="104">
        <v>1</v>
      </c>
      <c r="M13" s="104">
        <v>2</v>
      </c>
      <c r="N13" s="104">
        <v>21</v>
      </c>
      <c r="O13" s="106">
        <v>21</v>
      </c>
      <c r="P13" s="104">
        <v>26</v>
      </c>
      <c r="Q13" s="107">
        <v>17.899999999999999</v>
      </c>
      <c r="R13" s="108">
        <v>4.0999999999999996</v>
      </c>
      <c r="S13" s="109">
        <v>4</v>
      </c>
    </row>
    <row r="14" spans="1:21" ht="23.25" customHeight="1" x14ac:dyDescent="0.3">
      <c r="A14" s="102" t="s">
        <v>46</v>
      </c>
      <c r="B14" s="103">
        <v>1</v>
      </c>
      <c r="C14" s="104">
        <v>0</v>
      </c>
      <c r="D14" s="104">
        <v>3</v>
      </c>
      <c r="E14" s="105">
        <f t="shared" si="1"/>
        <v>12</v>
      </c>
      <c r="F14" s="105">
        <v>7</v>
      </c>
      <c r="G14" s="105">
        <v>5</v>
      </c>
      <c r="H14" s="105">
        <f t="shared" si="2"/>
        <v>9</v>
      </c>
      <c r="I14" s="104">
        <v>4</v>
      </c>
      <c r="J14" s="104">
        <v>5</v>
      </c>
      <c r="K14" s="105">
        <f t="shared" si="3"/>
        <v>3</v>
      </c>
      <c r="L14" s="104">
        <v>2</v>
      </c>
      <c r="M14" s="104">
        <v>1</v>
      </c>
      <c r="N14" s="104">
        <v>2</v>
      </c>
      <c r="O14" s="106">
        <v>2</v>
      </c>
      <c r="P14" s="104">
        <v>3</v>
      </c>
      <c r="Q14" s="107">
        <v>16.600000000000001</v>
      </c>
      <c r="R14" s="108">
        <v>1.4</v>
      </c>
      <c r="S14" s="109">
        <v>3</v>
      </c>
    </row>
    <row r="15" spans="1:21" ht="23.25" customHeight="1" x14ac:dyDescent="0.3">
      <c r="A15" s="102" t="s">
        <v>108</v>
      </c>
      <c r="B15" s="103">
        <v>1</v>
      </c>
      <c r="C15" s="104">
        <v>0</v>
      </c>
      <c r="D15" s="110">
        <v>4</v>
      </c>
      <c r="E15" s="105">
        <f t="shared" si="1"/>
        <v>49</v>
      </c>
      <c r="F15" s="111">
        <v>26</v>
      </c>
      <c r="G15" s="111">
        <v>23</v>
      </c>
      <c r="H15" s="105">
        <f t="shared" si="2"/>
        <v>11</v>
      </c>
      <c r="I15" s="104">
        <v>5</v>
      </c>
      <c r="J15" s="104">
        <v>6</v>
      </c>
      <c r="K15" s="105">
        <f t="shared" si="3"/>
        <v>2</v>
      </c>
      <c r="L15" s="104">
        <v>1</v>
      </c>
      <c r="M15" s="104">
        <v>1</v>
      </c>
      <c r="N15" s="104">
        <v>14</v>
      </c>
      <c r="O15" s="106">
        <v>14</v>
      </c>
      <c r="P15" s="104">
        <v>12</v>
      </c>
      <c r="Q15" s="107">
        <v>21</v>
      </c>
      <c r="R15" s="108">
        <v>3</v>
      </c>
      <c r="S15" s="109">
        <v>4</v>
      </c>
    </row>
    <row r="16" spans="1:21" ht="23.25" customHeight="1" x14ac:dyDescent="0.3">
      <c r="A16" s="102" t="s">
        <v>82</v>
      </c>
      <c r="B16" s="103">
        <v>1</v>
      </c>
      <c r="C16" s="104">
        <v>0</v>
      </c>
      <c r="D16" s="110">
        <v>3</v>
      </c>
      <c r="E16" s="105">
        <f t="shared" si="1"/>
        <v>27</v>
      </c>
      <c r="F16" s="111">
        <v>15</v>
      </c>
      <c r="G16" s="111">
        <v>12</v>
      </c>
      <c r="H16" s="105">
        <f t="shared" si="2"/>
        <v>10</v>
      </c>
      <c r="I16" s="104">
        <v>8</v>
      </c>
      <c r="J16" s="104">
        <v>2</v>
      </c>
      <c r="K16" s="105">
        <f t="shared" si="3"/>
        <v>2</v>
      </c>
      <c r="L16" s="104">
        <v>1</v>
      </c>
      <c r="M16" s="104">
        <v>1</v>
      </c>
      <c r="N16" s="104">
        <v>10</v>
      </c>
      <c r="O16" s="106">
        <v>10</v>
      </c>
      <c r="P16" s="104">
        <v>11</v>
      </c>
      <c r="Q16" s="107">
        <v>19.899999999999999</v>
      </c>
      <c r="R16" s="108">
        <v>3.7</v>
      </c>
      <c r="S16" s="109">
        <v>3</v>
      </c>
    </row>
    <row r="17" spans="1:19" ht="23.25" customHeight="1" x14ac:dyDescent="0.3">
      <c r="A17" s="102" t="s">
        <v>109</v>
      </c>
      <c r="B17" s="103">
        <v>1</v>
      </c>
      <c r="C17" s="104">
        <v>0</v>
      </c>
      <c r="D17" s="110">
        <v>7</v>
      </c>
      <c r="E17" s="105">
        <f t="shared" si="1"/>
        <v>94</v>
      </c>
      <c r="F17" s="111">
        <v>39</v>
      </c>
      <c r="G17" s="111">
        <v>55</v>
      </c>
      <c r="H17" s="105">
        <f t="shared" si="2"/>
        <v>15</v>
      </c>
      <c r="I17" s="104">
        <v>9</v>
      </c>
      <c r="J17" s="104">
        <v>6</v>
      </c>
      <c r="K17" s="105">
        <f t="shared" si="3"/>
        <v>5</v>
      </c>
      <c r="L17" s="104">
        <v>3</v>
      </c>
      <c r="M17" s="104">
        <v>2</v>
      </c>
      <c r="N17" s="104">
        <v>38</v>
      </c>
      <c r="O17" s="106">
        <v>38</v>
      </c>
      <c r="P17" s="104">
        <v>30</v>
      </c>
      <c r="Q17" s="107">
        <v>28.4</v>
      </c>
      <c r="R17" s="108">
        <v>9.9</v>
      </c>
      <c r="S17" s="109">
        <v>7</v>
      </c>
    </row>
    <row r="18" spans="1:19" ht="23.25" customHeight="1" x14ac:dyDescent="0.3">
      <c r="A18" s="102" t="s">
        <v>110</v>
      </c>
      <c r="B18" s="103">
        <v>0</v>
      </c>
      <c r="C18" s="104">
        <v>0</v>
      </c>
      <c r="D18" s="110">
        <v>0</v>
      </c>
      <c r="E18" s="105">
        <f t="shared" si="1"/>
        <v>0</v>
      </c>
      <c r="F18" s="111">
        <v>0</v>
      </c>
      <c r="G18" s="111">
        <v>0</v>
      </c>
      <c r="H18" s="105">
        <f t="shared" si="2"/>
        <v>0</v>
      </c>
      <c r="I18" s="105">
        <v>0</v>
      </c>
      <c r="J18" s="105">
        <v>0</v>
      </c>
      <c r="K18" s="105">
        <f t="shared" si="3"/>
        <v>0</v>
      </c>
      <c r="L18" s="105">
        <v>0</v>
      </c>
      <c r="M18" s="105">
        <v>0</v>
      </c>
      <c r="N18" s="105">
        <v>0</v>
      </c>
      <c r="O18" s="112">
        <v>0</v>
      </c>
      <c r="P18" s="105">
        <v>0</v>
      </c>
      <c r="Q18" s="113">
        <v>0</v>
      </c>
      <c r="R18" s="114">
        <v>0</v>
      </c>
      <c r="S18" s="115">
        <v>0</v>
      </c>
    </row>
    <row r="19" spans="1:19" ht="23.25" customHeight="1" x14ac:dyDescent="0.3">
      <c r="A19" s="102" t="s">
        <v>111</v>
      </c>
      <c r="B19" s="103">
        <v>1</v>
      </c>
      <c r="C19" s="104">
        <v>1</v>
      </c>
      <c r="D19" s="110">
        <v>5</v>
      </c>
      <c r="E19" s="105">
        <f t="shared" si="1"/>
        <v>18</v>
      </c>
      <c r="F19" s="111">
        <v>7</v>
      </c>
      <c r="G19" s="111">
        <v>11</v>
      </c>
      <c r="H19" s="105">
        <f t="shared" si="2"/>
        <v>15</v>
      </c>
      <c r="I19" s="104">
        <v>14</v>
      </c>
      <c r="J19" s="104">
        <v>1</v>
      </c>
      <c r="K19" s="105">
        <f t="shared" si="3"/>
        <v>3</v>
      </c>
      <c r="L19" s="104">
        <v>3</v>
      </c>
      <c r="M19" s="104">
        <v>0</v>
      </c>
      <c r="N19" s="104">
        <v>11</v>
      </c>
      <c r="O19" s="106">
        <v>11</v>
      </c>
      <c r="P19" s="104">
        <v>5</v>
      </c>
      <c r="Q19" s="107">
        <v>20.5</v>
      </c>
      <c r="R19" s="108">
        <v>4.2</v>
      </c>
      <c r="S19" s="109">
        <v>5</v>
      </c>
    </row>
    <row r="20" spans="1:19" ht="23.25" customHeight="1" x14ac:dyDescent="0.3">
      <c r="A20" s="102" t="s">
        <v>112</v>
      </c>
      <c r="B20" s="103">
        <v>1</v>
      </c>
      <c r="C20" s="104">
        <v>0</v>
      </c>
      <c r="D20" s="110">
        <v>3</v>
      </c>
      <c r="E20" s="105">
        <f t="shared" si="1"/>
        <v>19</v>
      </c>
      <c r="F20" s="111">
        <v>11</v>
      </c>
      <c r="G20" s="111">
        <v>8</v>
      </c>
      <c r="H20" s="105">
        <f t="shared" si="2"/>
        <v>9</v>
      </c>
      <c r="I20" s="104">
        <v>6</v>
      </c>
      <c r="J20" s="104">
        <v>3</v>
      </c>
      <c r="K20" s="105">
        <f t="shared" si="3"/>
        <v>2</v>
      </c>
      <c r="L20" s="104">
        <v>1</v>
      </c>
      <c r="M20" s="104">
        <v>1</v>
      </c>
      <c r="N20" s="104">
        <v>5</v>
      </c>
      <c r="O20" s="106">
        <v>5</v>
      </c>
      <c r="P20" s="104">
        <v>7</v>
      </c>
      <c r="Q20" s="107">
        <v>12.9</v>
      </c>
      <c r="R20" s="108">
        <v>0.9</v>
      </c>
      <c r="S20" s="109">
        <v>3</v>
      </c>
    </row>
    <row r="21" spans="1:19" ht="23.25" customHeight="1" x14ac:dyDescent="0.3">
      <c r="A21" s="102" t="s">
        <v>113</v>
      </c>
      <c r="B21" s="103">
        <v>1</v>
      </c>
      <c r="C21" s="104">
        <v>0</v>
      </c>
      <c r="D21" s="110">
        <v>3</v>
      </c>
      <c r="E21" s="105">
        <f t="shared" si="1"/>
        <v>24</v>
      </c>
      <c r="F21" s="111">
        <v>17</v>
      </c>
      <c r="G21" s="111">
        <v>7</v>
      </c>
      <c r="H21" s="105">
        <f t="shared" si="2"/>
        <v>10</v>
      </c>
      <c r="I21" s="104">
        <v>7</v>
      </c>
      <c r="J21" s="104">
        <v>3</v>
      </c>
      <c r="K21" s="105">
        <f t="shared" si="3"/>
        <v>4</v>
      </c>
      <c r="L21" s="104">
        <v>2</v>
      </c>
      <c r="M21" s="104">
        <v>2</v>
      </c>
      <c r="N21" s="104">
        <v>10</v>
      </c>
      <c r="O21" s="106">
        <v>10</v>
      </c>
      <c r="P21" s="104">
        <v>5</v>
      </c>
      <c r="Q21" s="107">
        <v>17.899999999999999</v>
      </c>
      <c r="R21" s="108">
        <v>3.5</v>
      </c>
      <c r="S21" s="109">
        <v>3</v>
      </c>
    </row>
    <row r="22" spans="1:19" ht="23.25" customHeight="1" x14ac:dyDescent="0.3">
      <c r="A22" s="102" t="s">
        <v>114</v>
      </c>
      <c r="B22" s="103">
        <v>1</v>
      </c>
      <c r="C22" s="104">
        <v>0</v>
      </c>
      <c r="D22" s="110">
        <v>3</v>
      </c>
      <c r="E22" s="105">
        <f t="shared" si="1"/>
        <v>13</v>
      </c>
      <c r="F22" s="111">
        <v>3</v>
      </c>
      <c r="G22" s="111">
        <v>10</v>
      </c>
      <c r="H22" s="105">
        <f t="shared" si="2"/>
        <v>9</v>
      </c>
      <c r="I22" s="104">
        <v>3</v>
      </c>
      <c r="J22" s="104">
        <v>6</v>
      </c>
      <c r="K22" s="105">
        <f t="shared" si="3"/>
        <v>3</v>
      </c>
      <c r="L22" s="104">
        <v>3</v>
      </c>
      <c r="M22" s="104">
        <v>0</v>
      </c>
      <c r="N22" s="104">
        <v>6</v>
      </c>
      <c r="O22" s="106">
        <v>6</v>
      </c>
      <c r="P22" s="104">
        <v>6</v>
      </c>
      <c r="Q22" s="107">
        <v>16.2</v>
      </c>
      <c r="R22" s="108">
        <v>2.8</v>
      </c>
      <c r="S22" s="109">
        <v>3</v>
      </c>
    </row>
    <row r="23" spans="1:19" ht="23.25" customHeight="1" x14ac:dyDescent="0.3">
      <c r="A23" s="102" t="s">
        <v>88</v>
      </c>
      <c r="B23" s="103">
        <v>1</v>
      </c>
      <c r="C23" s="104">
        <v>0</v>
      </c>
      <c r="D23" s="116">
        <v>3</v>
      </c>
      <c r="E23" s="105">
        <f t="shared" si="1"/>
        <v>31</v>
      </c>
      <c r="F23" s="111">
        <v>15</v>
      </c>
      <c r="G23" s="111">
        <v>16</v>
      </c>
      <c r="H23" s="105">
        <f t="shared" si="2"/>
        <v>9</v>
      </c>
      <c r="I23" s="104">
        <v>5</v>
      </c>
      <c r="J23" s="104">
        <v>4</v>
      </c>
      <c r="K23" s="105">
        <f t="shared" si="3"/>
        <v>2</v>
      </c>
      <c r="L23" s="104">
        <v>1</v>
      </c>
      <c r="M23" s="104">
        <v>1</v>
      </c>
      <c r="N23" s="104">
        <v>10</v>
      </c>
      <c r="O23" s="106">
        <v>10</v>
      </c>
      <c r="P23" s="104">
        <v>9</v>
      </c>
      <c r="Q23" s="107">
        <v>22.4</v>
      </c>
      <c r="R23" s="108">
        <v>3.7</v>
      </c>
      <c r="S23" s="117">
        <v>3</v>
      </c>
    </row>
    <row r="24" spans="1:19" ht="23.25" customHeight="1" x14ac:dyDescent="0.3">
      <c r="A24" s="102" t="s">
        <v>115</v>
      </c>
      <c r="B24" s="103">
        <v>0</v>
      </c>
      <c r="C24" s="104">
        <v>0</v>
      </c>
      <c r="D24" s="110">
        <v>0</v>
      </c>
      <c r="E24" s="105">
        <f t="shared" si="1"/>
        <v>0</v>
      </c>
      <c r="F24" s="111">
        <v>0</v>
      </c>
      <c r="G24" s="111">
        <v>0</v>
      </c>
      <c r="H24" s="105">
        <v>0</v>
      </c>
      <c r="I24" s="105">
        <v>0</v>
      </c>
      <c r="J24" s="105">
        <v>0</v>
      </c>
      <c r="K24" s="105">
        <f t="shared" si="3"/>
        <v>0</v>
      </c>
      <c r="L24" s="105">
        <v>0</v>
      </c>
      <c r="M24" s="105">
        <v>0</v>
      </c>
      <c r="N24" s="105">
        <v>0</v>
      </c>
      <c r="O24" s="112">
        <v>0</v>
      </c>
      <c r="P24" s="105">
        <v>0</v>
      </c>
      <c r="Q24" s="113">
        <v>0</v>
      </c>
      <c r="R24" s="114">
        <v>0</v>
      </c>
      <c r="S24" s="115">
        <v>0</v>
      </c>
    </row>
    <row r="25" spans="1:19" ht="23.25" customHeight="1" x14ac:dyDescent="0.3">
      <c r="A25" s="118" t="s">
        <v>116</v>
      </c>
      <c r="B25" s="376">
        <v>1</v>
      </c>
      <c r="C25" s="119">
        <v>0</v>
      </c>
      <c r="D25" s="119">
        <v>3</v>
      </c>
      <c r="E25" s="120">
        <f t="shared" si="1"/>
        <v>18</v>
      </c>
      <c r="F25" s="120">
        <v>11</v>
      </c>
      <c r="G25" s="120">
        <v>7</v>
      </c>
      <c r="H25" s="120">
        <f>SUM(I25:J25)</f>
        <v>10</v>
      </c>
      <c r="I25" s="119">
        <v>4</v>
      </c>
      <c r="J25" s="119">
        <v>6</v>
      </c>
      <c r="K25" s="120">
        <f t="shared" si="3"/>
        <v>3</v>
      </c>
      <c r="L25" s="119">
        <v>3</v>
      </c>
      <c r="M25" s="119">
        <v>0</v>
      </c>
      <c r="N25" s="119">
        <v>4</v>
      </c>
      <c r="O25" s="121">
        <v>4</v>
      </c>
      <c r="P25" s="119">
        <v>7</v>
      </c>
      <c r="Q25" s="122">
        <v>19.600000000000001</v>
      </c>
      <c r="R25" s="123">
        <v>3.7</v>
      </c>
      <c r="S25" s="124">
        <v>3</v>
      </c>
    </row>
    <row r="26" spans="1:19" ht="18" customHeight="1" x14ac:dyDescent="0.3">
      <c r="A26" s="125" t="s">
        <v>117</v>
      </c>
      <c r="N26" s="318" t="s">
        <v>118</v>
      </c>
      <c r="O26" s="318"/>
      <c r="P26" s="318"/>
      <c r="Q26" s="318"/>
      <c r="R26" s="318"/>
      <c r="S26" s="318"/>
    </row>
  </sheetData>
  <mergeCells count="15">
    <mergeCell ref="A2:I2"/>
    <mergeCell ref="A3:C3"/>
    <mergeCell ref="Q3:S3"/>
    <mergeCell ref="A4:A5"/>
    <mergeCell ref="B4:C4"/>
    <mergeCell ref="D4:D5"/>
    <mergeCell ref="E4:G4"/>
    <mergeCell ref="H4:J4"/>
    <mergeCell ref="K4:M4"/>
    <mergeCell ref="N4:O4"/>
    <mergeCell ref="P4:P5"/>
    <mergeCell ref="Q4:Q5"/>
    <mergeCell ref="R4:R5"/>
    <mergeCell ref="S4:S5"/>
    <mergeCell ref="N26:S2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19"/>
  <sheetViews>
    <sheetView workbookViewId="0">
      <selection activeCell="I25" sqref="I25"/>
    </sheetView>
  </sheetViews>
  <sheetFormatPr defaultRowHeight="13.5" x14ac:dyDescent="0.3"/>
  <cols>
    <col min="1" max="1" width="7.375" style="1" customWidth="1"/>
    <col min="2" max="2" width="7.125" style="1" customWidth="1"/>
    <col min="3" max="3" width="7.75" style="1" customWidth="1"/>
    <col min="4" max="12" width="6.375" style="1" customWidth="1"/>
    <col min="13" max="13" width="12.875" style="1" customWidth="1"/>
    <col min="14" max="14" width="8.125" style="1" customWidth="1"/>
    <col min="15" max="15" width="6.375" style="1" customWidth="1"/>
    <col min="16" max="16" width="9.875" style="1" customWidth="1"/>
    <col min="17" max="18" width="9.375" style="1" customWidth="1"/>
    <col min="19" max="19" width="9" style="1"/>
    <col min="20" max="21" width="9.125" style="1" bestFit="1" customWidth="1"/>
    <col min="22" max="16384" width="9" style="1"/>
  </cols>
  <sheetData>
    <row r="2" spans="1:23" ht="21" customHeight="1" x14ac:dyDescent="0.3">
      <c r="A2" s="315" t="s">
        <v>119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23" ht="21" customHeight="1" x14ac:dyDescent="0.3">
      <c r="A3" s="304" t="s">
        <v>60</v>
      </c>
      <c r="B3" s="304"/>
      <c r="C3" s="304"/>
      <c r="O3" s="126"/>
      <c r="P3" s="305" t="s">
        <v>120</v>
      </c>
      <c r="Q3" s="305"/>
      <c r="R3" s="305"/>
    </row>
    <row r="4" spans="1:23" s="4" customFormat="1" ht="41.25" customHeight="1" x14ac:dyDescent="0.3">
      <c r="A4" s="319" t="s">
        <v>357</v>
      </c>
      <c r="B4" s="313" t="s">
        <v>121</v>
      </c>
      <c r="C4" s="313" t="s">
        <v>122</v>
      </c>
      <c r="D4" s="313" t="s">
        <v>123</v>
      </c>
      <c r="E4" s="313"/>
      <c r="F4" s="313"/>
      <c r="G4" s="313" t="s">
        <v>124</v>
      </c>
      <c r="H4" s="313"/>
      <c r="I4" s="313"/>
      <c r="J4" s="313" t="s">
        <v>125</v>
      </c>
      <c r="K4" s="313"/>
      <c r="L4" s="313"/>
      <c r="M4" s="33" t="s">
        <v>126</v>
      </c>
      <c r="N4" s="313" t="s">
        <v>127</v>
      </c>
      <c r="O4" s="313"/>
      <c r="P4" s="313" t="s">
        <v>128</v>
      </c>
      <c r="Q4" s="313" t="s">
        <v>129</v>
      </c>
      <c r="R4" s="316" t="s">
        <v>130</v>
      </c>
    </row>
    <row r="5" spans="1:23" s="4" customFormat="1" ht="44.25" customHeight="1" x14ac:dyDescent="0.3">
      <c r="A5" s="320"/>
      <c r="B5" s="321"/>
      <c r="C5" s="313"/>
      <c r="D5" s="33" t="s">
        <v>131</v>
      </c>
      <c r="E5" s="33" t="s">
        <v>132</v>
      </c>
      <c r="F5" s="33" t="s">
        <v>133</v>
      </c>
      <c r="G5" s="33" t="s">
        <v>131</v>
      </c>
      <c r="H5" s="33" t="s">
        <v>132</v>
      </c>
      <c r="I5" s="33" t="s">
        <v>134</v>
      </c>
      <c r="J5" s="33" t="s">
        <v>135</v>
      </c>
      <c r="K5" s="33" t="s">
        <v>136</v>
      </c>
      <c r="L5" s="33" t="s">
        <v>134</v>
      </c>
      <c r="M5" s="33" t="s">
        <v>137</v>
      </c>
      <c r="N5" s="33" t="s">
        <v>138</v>
      </c>
      <c r="O5" s="33" t="s">
        <v>139</v>
      </c>
      <c r="P5" s="313"/>
      <c r="Q5" s="313"/>
      <c r="R5" s="317"/>
    </row>
    <row r="6" spans="1:23" s="4" customFormat="1" ht="24.75" customHeight="1" x14ac:dyDescent="0.3">
      <c r="A6" s="34">
        <v>2018</v>
      </c>
      <c r="B6" s="127">
        <v>5</v>
      </c>
      <c r="C6" s="128">
        <v>30</v>
      </c>
      <c r="D6" s="128">
        <v>416</v>
      </c>
      <c r="E6" s="128">
        <v>227</v>
      </c>
      <c r="F6" s="128">
        <v>189</v>
      </c>
      <c r="G6" s="128">
        <v>85</v>
      </c>
      <c r="H6" s="128">
        <v>51</v>
      </c>
      <c r="I6" s="128">
        <v>34</v>
      </c>
      <c r="J6" s="128">
        <v>15</v>
      </c>
      <c r="K6" s="128">
        <v>13</v>
      </c>
      <c r="L6" s="128">
        <v>2</v>
      </c>
      <c r="M6" s="128">
        <v>144</v>
      </c>
      <c r="N6" s="128">
        <v>210</v>
      </c>
      <c r="O6" s="128">
        <v>118</v>
      </c>
      <c r="P6" s="129">
        <v>96.800000000000011</v>
      </c>
      <c r="Q6" s="129">
        <v>26.099999999999998</v>
      </c>
      <c r="R6" s="130">
        <v>30</v>
      </c>
    </row>
    <row r="7" spans="1:23" s="4" customFormat="1" ht="24.75" customHeight="1" x14ac:dyDescent="0.3">
      <c r="A7" s="34">
        <v>2019</v>
      </c>
      <c r="B7" s="127">
        <v>5</v>
      </c>
      <c r="C7" s="128">
        <v>29</v>
      </c>
      <c r="D7" s="128">
        <v>363</v>
      </c>
      <c r="E7" s="128">
        <v>202</v>
      </c>
      <c r="F7" s="128">
        <v>161</v>
      </c>
      <c r="G7" s="128">
        <v>83</v>
      </c>
      <c r="H7" s="128">
        <v>49</v>
      </c>
      <c r="I7" s="128">
        <v>34</v>
      </c>
      <c r="J7" s="128">
        <v>14</v>
      </c>
      <c r="K7" s="128">
        <v>11</v>
      </c>
      <c r="L7" s="128">
        <v>3</v>
      </c>
      <c r="M7" s="128">
        <v>160</v>
      </c>
      <c r="N7" s="128">
        <v>198</v>
      </c>
      <c r="O7" s="128">
        <v>112</v>
      </c>
      <c r="P7" s="129">
        <v>96.800000000000011</v>
      </c>
      <c r="Q7" s="129">
        <v>26.7</v>
      </c>
      <c r="R7" s="130">
        <v>29</v>
      </c>
    </row>
    <row r="8" spans="1:23" s="4" customFormat="1" ht="24.75" customHeight="1" x14ac:dyDescent="0.3">
      <c r="A8" s="39">
        <v>2020</v>
      </c>
      <c r="B8" s="91">
        <v>5</v>
      </c>
      <c r="C8" s="92">
        <v>28</v>
      </c>
      <c r="D8" s="92">
        <v>343</v>
      </c>
      <c r="E8" s="92">
        <v>182</v>
      </c>
      <c r="F8" s="92">
        <v>161</v>
      </c>
      <c r="G8" s="92">
        <v>84</v>
      </c>
      <c r="H8" s="92">
        <v>47</v>
      </c>
      <c r="I8" s="92">
        <v>37</v>
      </c>
      <c r="J8" s="92">
        <v>14</v>
      </c>
      <c r="K8" s="92">
        <v>14</v>
      </c>
      <c r="L8" s="92">
        <v>0</v>
      </c>
      <c r="M8" s="92">
        <v>135</v>
      </c>
      <c r="N8" s="92">
        <v>199</v>
      </c>
      <c r="O8" s="92">
        <v>121</v>
      </c>
      <c r="P8" s="93">
        <v>96.800000000000011</v>
      </c>
      <c r="Q8" s="93">
        <v>26.7</v>
      </c>
      <c r="R8" s="94">
        <v>34</v>
      </c>
      <c r="S8" s="43"/>
    </row>
    <row r="9" spans="1:23" s="4" customFormat="1" ht="24.75" customHeight="1" x14ac:dyDescent="0.3">
      <c r="A9" s="39">
        <v>2021</v>
      </c>
      <c r="B9" s="91">
        <v>5</v>
      </c>
      <c r="C9" s="92">
        <v>26</v>
      </c>
      <c r="D9" s="92">
        <v>336</v>
      </c>
      <c r="E9" s="92">
        <v>167</v>
      </c>
      <c r="F9" s="92">
        <v>169</v>
      </c>
      <c r="G9" s="92">
        <v>80</v>
      </c>
      <c r="H9" s="92">
        <v>44</v>
      </c>
      <c r="I9" s="92">
        <v>36</v>
      </c>
      <c r="J9" s="92">
        <v>14</v>
      </c>
      <c r="K9" s="92">
        <v>13</v>
      </c>
      <c r="L9" s="92">
        <v>1</v>
      </c>
      <c r="M9" s="92">
        <v>112</v>
      </c>
      <c r="N9" s="92">
        <v>160</v>
      </c>
      <c r="O9" s="92">
        <v>117</v>
      </c>
      <c r="P9" s="93">
        <v>96.4</v>
      </c>
      <c r="Q9" s="93">
        <v>27.3</v>
      </c>
      <c r="R9" s="94">
        <v>26</v>
      </c>
      <c r="S9" s="43"/>
    </row>
    <row r="10" spans="1:23" s="4" customFormat="1" ht="24.75" customHeight="1" x14ac:dyDescent="0.3">
      <c r="A10" s="39">
        <v>2022</v>
      </c>
      <c r="B10" s="91">
        <v>5</v>
      </c>
      <c r="C10" s="92">
        <v>27</v>
      </c>
      <c r="D10" s="92">
        <v>325</v>
      </c>
      <c r="E10" s="92">
        <v>166</v>
      </c>
      <c r="F10" s="92">
        <v>159</v>
      </c>
      <c r="G10" s="92">
        <v>83</v>
      </c>
      <c r="H10" s="92">
        <v>47</v>
      </c>
      <c r="I10" s="92">
        <v>36</v>
      </c>
      <c r="J10" s="92">
        <v>14</v>
      </c>
      <c r="K10" s="92">
        <v>12</v>
      </c>
      <c r="L10" s="92">
        <v>2</v>
      </c>
      <c r="M10" s="92">
        <v>106</v>
      </c>
      <c r="N10" s="92">
        <v>160</v>
      </c>
      <c r="O10" s="92">
        <v>99</v>
      </c>
      <c r="P10" s="93">
        <v>90.2</v>
      </c>
      <c r="Q10" s="93">
        <v>28.5</v>
      </c>
      <c r="R10" s="94">
        <v>27</v>
      </c>
      <c r="S10" s="43"/>
    </row>
    <row r="11" spans="1:23" s="4" customFormat="1" ht="24.75" customHeight="1" x14ac:dyDescent="0.3">
      <c r="A11" s="44">
        <v>2023</v>
      </c>
      <c r="B11" s="131">
        <f t="shared" ref="B11:R11" si="0">SUM(B12:B16)</f>
        <v>5</v>
      </c>
      <c r="C11" s="132">
        <f t="shared" si="0"/>
        <v>27</v>
      </c>
      <c r="D11" s="132">
        <f t="shared" si="0"/>
        <v>328</v>
      </c>
      <c r="E11" s="132">
        <f t="shared" si="0"/>
        <v>180</v>
      </c>
      <c r="F11" s="132">
        <f t="shared" si="0"/>
        <v>148</v>
      </c>
      <c r="G11" s="132">
        <f t="shared" si="0"/>
        <v>81</v>
      </c>
      <c r="H11" s="132">
        <f t="shared" si="0"/>
        <v>43</v>
      </c>
      <c r="I11" s="132">
        <f t="shared" si="0"/>
        <v>38</v>
      </c>
      <c r="J11" s="132">
        <f t="shared" si="0"/>
        <v>13</v>
      </c>
      <c r="K11" s="132">
        <f t="shared" si="0"/>
        <v>11</v>
      </c>
      <c r="L11" s="132">
        <f t="shared" si="0"/>
        <v>2</v>
      </c>
      <c r="M11" s="132">
        <f t="shared" si="0"/>
        <v>112</v>
      </c>
      <c r="N11" s="132">
        <f t="shared" si="0"/>
        <v>164</v>
      </c>
      <c r="O11" s="132">
        <f t="shared" si="0"/>
        <v>124</v>
      </c>
      <c r="P11" s="133">
        <f t="shared" si="0"/>
        <v>90.300000000000011</v>
      </c>
      <c r="Q11" s="133">
        <f t="shared" si="0"/>
        <v>29.1</v>
      </c>
      <c r="R11" s="134">
        <f t="shared" si="0"/>
        <v>29</v>
      </c>
    </row>
    <row r="12" spans="1:23" ht="24.75" customHeight="1" x14ac:dyDescent="0.3">
      <c r="A12" s="102" t="s">
        <v>140</v>
      </c>
      <c r="B12" s="377">
        <v>1</v>
      </c>
      <c r="C12" s="135">
        <v>4</v>
      </c>
      <c r="D12" s="143">
        <f>SUM(E12:F12)</f>
        <v>38</v>
      </c>
      <c r="E12" s="136">
        <v>19</v>
      </c>
      <c r="F12" s="136">
        <v>19</v>
      </c>
      <c r="G12" s="143">
        <f>SUM(H12:I12)</f>
        <v>12</v>
      </c>
      <c r="H12" s="136">
        <v>4</v>
      </c>
      <c r="I12" s="136">
        <v>8</v>
      </c>
      <c r="J12" s="143">
        <f>SUM(K12:L12)</f>
        <v>2</v>
      </c>
      <c r="K12" s="136">
        <v>1</v>
      </c>
      <c r="L12" s="136">
        <v>1</v>
      </c>
      <c r="M12" s="135">
        <v>6</v>
      </c>
      <c r="N12" s="135">
        <v>20</v>
      </c>
      <c r="O12" s="135">
        <v>16</v>
      </c>
      <c r="P12" s="137">
        <v>28.6</v>
      </c>
      <c r="Q12" s="138">
        <v>4.3</v>
      </c>
      <c r="R12" s="139">
        <v>4</v>
      </c>
      <c r="T12" s="140"/>
      <c r="U12" s="140"/>
      <c r="V12" s="141"/>
      <c r="W12" s="141"/>
    </row>
    <row r="13" spans="1:23" ht="24.75" customHeight="1" x14ac:dyDescent="0.3">
      <c r="A13" s="102" t="s">
        <v>141</v>
      </c>
      <c r="B13" s="378">
        <v>1</v>
      </c>
      <c r="C13" s="142">
        <v>3</v>
      </c>
      <c r="D13" s="143">
        <f>SUM(E13:F13)</f>
        <v>33</v>
      </c>
      <c r="E13" s="136">
        <v>14</v>
      </c>
      <c r="F13" s="143">
        <v>19</v>
      </c>
      <c r="G13" s="143">
        <f>SUM(H13:I13)</f>
        <v>12</v>
      </c>
      <c r="H13" s="143">
        <v>6</v>
      </c>
      <c r="I13" s="143">
        <v>6</v>
      </c>
      <c r="J13" s="143">
        <f>SUM(K13:L13)</f>
        <v>1</v>
      </c>
      <c r="K13" s="143">
        <v>1</v>
      </c>
      <c r="L13" s="143">
        <v>0</v>
      </c>
      <c r="M13" s="142">
        <v>10</v>
      </c>
      <c r="N13" s="135">
        <v>20</v>
      </c>
      <c r="O13" s="142">
        <v>10</v>
      </c>
      <c r="P13" s="137">
        <v>0</v>
      </c>
      <c r="Q13" s="138">
        <v>2.8</v>
      </c>
      <c r="R13" s="144">
        <v>0</v>
      </c>
      <c r="T13" s="140"/>
      <c r="U13" s="140"/>
      <c r="V13" s="141"/>
      <c r="W13" s="141"/>
    </row>
    <row r="14" spans="1:23" ht="24.75" customHeight="1" x14ac:dyDescent="0.3">
      <c r="A14" s="102" t="s">
        <v>142</v>
      </c>
      <c r="B14" s="378">
        <v>1</v>
      </c>
      <c r="C14" s="142">
        <v>10</v>
      </c>
      <c r="D14" s="143">
        <f>SUM(E14:F14)</f>
        <v>160</v>
      </c>
      <c r="E14" s="136">
        <v>82</v>
      </c>
      <c r="F14" s="143">
        <v>78</v>
      </c>
      <c r="G14" s="143">
        <f>SUM(H14:I14)</f>
        <v>26</v>
      </c>
      <c r="H14" s="143">
        <v>17</v>
      </c>
      <c r="I14" s="143">
        <v>9</v>
      </c>
      <c r="J14" s="143">
        <f>SUM(K14:L14)</f>
        <v>5</v>
      </c>
      <c r="K14" s="143">
        <v>5</v>
      </c>
      <c r="L14" s="143">
        <v>0</v>
      </c>
      <c r="M14" s="142">
        <v>66</v>
      </c>
      <c r="N14" s="135">
        <v>62</v>
      </c>
      <c r="O14" s="142">
        <v>62</v>
      </c>
      <c r="P14" s="137">
        <v>40.799999999999997</v>
      </c>
      <c r="Q14" s="138">
        <v>13.4</v>
      </c>
      <c r="R14" s="144">
        <v>14</v>
      </c>
      <c r="T14" s="140"/>
      <c r="U14" s="140"/>
      <c r="V14" s="141"/>
      <c r="W14" s="141"/>
    </row>
    <row r="15" spans="1:23" ht="24.75" customHeight="1" x14ac:dyDescent="0.3">
      <c r="A15" s="102" t="s">
        <v>143</v>
      </c>
      <c r="B15" s="378">
        <v>1</v>
      </c>
      <c r="C15" s="142">
        <v>3</v>
      </c>
      <c r="D15" s="143">
        <f>SUM(E15:F15)</f>
        <v>15</v>
      </c>
      <c r="E15" s="136">
        <v>6</v>
      </c>
      <c r="F15" s="143">
        <v>9</v>
      </c>
      <c r="G15" s="143">
        <f>SUM(H15:I15)</f>
        <v>12</v>
      </c>
      <c r="H15" s="143">
        <v>7</v>
      </c>
      <c r="I15" s="143">
        <v>5</v>
      </c>
      <c r="J15" s="143">
        <f>SUM(K15:L15)</f>
        <v>1</v>
      </c>
      <c r="K15" s="145">
        <v>1</v>
      </c>
      <c r="L15" s="145">
        <v>0</v>
      </c>
      <c r="M15" s="142">
        <v>3</v>
      </c>
      <c r="N15" s="135">
        <v>20</v>
      </c>
      <c r="O15" s="142">
        <v>5</v>
      </c>
      <c r="P15" s="137">
        <v>0.9</v>
      </c>
      <c r="Q15" s="138">
        <v>3.6</v>
      </c>
      <c r="R15" s="144">
        <v>5</v>
      </c>
      <c r="T15" s="140"/>
      <c r="U15" s="140"/>
      <c r="V15" s="141"/>
      <c r="W15" s="141"/>
    </row>
    <row r="16" spans="1:23" ht="24.75" customHeight="1" x14ac:dyDescent="0.3">
      <c r="A16" s="118" t="s">
        <v>144</v>
      </c>
      <c r="B16" s="379">
        <v>1</v>
      </c>
      <c r="C16" s="146">
        <v>7</v>
      </c>
      <c r="D16" s="147">
        <f>SUM(E16:F16)</f>
        <v>82</v>
      </c>
      <c r="E16" s="147">
        <v>59</v>
      </c>
      <c r="F16" s="147">
        <v>23</v>
      </c>
      <c r="G16" s="147">
        <f>SUM(H16:I16)</f>
        <v>19</v>
      </c>
      <c r="H16" s="147">
        <v>9</v>
      </c>
      <c r="I16" s="147">
        <v>10</v>
      </c>
      <c r="J16" s="147">
        <f>SUM(K16:L16)</f>
        <v>4</v>
      </c>
      <c r="K16" s="147">
        <v>3</v>
      </c>
      <c r="L16" s="147">
        <v>1</v>
      </c>
      <c r="M16" s="146">
        <v>27</v>
      </c>
      <c r="N16" s="146">
        <v>42</v>
      </c>
      <c r="O16" s="146">
        <v>31</v>
      </c>
      <c r="P16" s="148">
        <v>20</v>
      </c>
      <c r="Q16" s="148">
        <v>5</v>
      </c>
      <c r="R16" s="149">
        <v>6</v>
      </c>
      <c r="T16" s="140"/>
      <c r="U16" s="140"/>
      <c r="V16" s="141"/>
      <c r="W16" s="141"/>
    </row>
    <row r="17" spans="1:18" ht="24.75" customHeight="1" x14ac:dyDescent="0.3">
      <c r="A17" s="150" t="s">
        <v>117</v>
      </c>
      <c r="B17" s="150"/>
      <c r="N17" s="300" t="s">
        <v>118</v>
      </c>
      <c r="O17" s="300"/>
      <c r="P17" s="300"/>
      <c r="Q17" s="300"/>
      <c r="R17" s="300"/>
    </row>
    <row r="19" spans="1:18" x14ac:dyDescent="0.3">
      <c r="L19" s="151"/>
      <c r="P19" s="151"/>
    </row>
  </sheetData>
  <mergeCells count="14">
    <mergeCell ref="P4:P5"/>
    <mergeCell ref="Q4:Q5"/>
    <mergeCell ref="R4:R5"/>
    <mergeCell ref="N17:R17"/>
    <mergeCell ref="A2:K2"/>
    <mergeCell ref="A3:C3"/>
    <mergeCell ref="P3:R3"/>
    <mergeCell ref="A4:A5"/>
    <mergeCell ref="B4:B5"/>
    <mergeCell ref="C4:C5"/>
    <mergeCell ref="D4:F4"/>
    <mergeCell ref="G4:I4"/>
    <mergeCell ref="J4:L4"/>
    <mergeCell ref="N4:O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S13"/>
  <sheetViews>
    <sheetView workbookViewId="0">
      <selection activeCell="O28" sqref="O28"/>
    </sheetView>
  </sheetViews>
  <sheetFormatPr defaultRowHeight="13.5" x14ac:dyDescent="0.3"/>
  <cols>
    <col min="1" max="1" width="9.125" style="1" customWidth="1"/>
    <col min="2" max="12" width="6.625" style="1" customWidth="1"/>
    <col min="13" max="13" width="15.625" style="1" customWidth="1"/>
    <col min="14" max="14" width="8.125" style="1" customWidth="1"/>
    <col min="15" max="15" width="7.875" style="1" customWidth="1"/>
    <col min="16" max="16" width="9.25" style="1" customWidth="1"/>
    <col min="17" max="17" width="10.375" style="1" customWidth="1"/>
    <col min="18" max="18" width="9.875" style="1" customWidth="1"/>
    <col min="19" max="16384" width="9" style="1"/>
  </cols>
  <sheetData>
    <row r="2" spans="1:19" ht="20.25" customHeight="1" x14ac:dyDescent="0.3">
      <c r="A2" s="152" t="s">
        <v>145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9" ht="20.25" customHeight="1" x14ac:dyDescent="0.3">
      <c r="A3" s="304" t="s">
        <v>146</v>
      </c>
      <c r="B3" s="304"/>
      <c r="P3" s="305" t="s">
        <v>147</v>
      </c>
      <c r="Q3" s="305"/>
      <c r="R3" s="305"/>
    </row>
    <row r="4" spans="1:19" s="4" customFormat="1" ht="39.75" customHeight="1" x14ac:dyDescent="0.3">
      <c r="A4" s="319" t="s">
        <v>358</v>
      </c>
      <c r="B4" s="313" t="s">
        <v>148</v>
      </c>
      <c r="C4" s="313" t="s">
        <v>149</v>
      </c>
      <c r="D4" s="313" t="s">
        <v>93</v>
      </c>
      <c r="E4" s="313"/>
      <c r="F4" s="313"/>
      <c r="G4" s="313" t="s">
        <v>150</v>
      </c>
      <c r="H4" s="313"/>
      <c r="I4" s="313"/>
      <c r="J4" s="313" t="s">
        <v>151</v>
      </c>
      <c r="K4" s="313"/>
      <c r="L4" s="313"/>
      <c r="M4" s="33" t="s">
        <v>152</v>
      </c>
      <c r="N4" s="313" t="s">
        <v>153</v>
      </c>
      <c r="O4" s="313"/>
      <c r="P4" s="313" t="s">
        <v>69</v>
      </c>
      <c r="Q4" s="313" t="s">
        <v>154</v>
      </c>
      <c r="R4" s="313" t="s">
        <v>155</v>
      </c>
    </row>
    <row r="5" spans="1:19" s="4" customFormat="1" ht="33.75" x14ac:dyDescent="0.3">
      <c r="A5" s="320"/>
      <c r="B5" s="321"/>
      <c r="C5" s="313"/>
      <c r="D5" s="33" t="s">
        <v>156</v>
      </c>
      <c r="E5" s="33" t="s">
        <v>157</v>
      </c>
      <c r="F5" s="33" t="s">
        <v>40</v>
      </c>
      <c r="G5" s="33" t="s">
        <v>156</v>
      </c>
      <c r="H5" s="33" t="s">
        <v>21</v>
      </c>
      <c r="I5" s="33" t="s">
        <v>40</v>
      </c>
      <c r="J5" s="33" t="s">
        <v>156</v>
      </c>
      <c r="K5" s="33" t="s">
        <v>157</v>
      </c>
      <c r="L5" s="33" t="s">
        <v>158</v>
      </c>
      <c r="M5" s="33" t="s">
        <v>105</v>
      </c>
      <c r="N5" s="33" t="s">
        <v>159</v>
      </c>
      <c r="O5" s="33" t="s">
        <v>160</v>
      </c>
      <c r="P5" s="313"/>
      <c r="Q5" s="313"/>
      <c r="R5" s="313"/>
    </row>
    <row r="6" spans="1:19" s="156" customFormat="1" ht="30" customHeight="1" x14ac:dyDescent="0.3">
      <c r="A6" s="34">
        <v>2018</v>
      </c>
      <c r="B6" s="153">
        <v>1</v>
      </c>
      <c r="C6" s="154">
        <v>7</v>
      </c>
      <c r="D6" s="154">
        <v>147</v>
      </c>
      <c r="E6" s="154">
        <v>97</v>
      </c>
      <c r="F6" s="154">
        <v>50</v>
      </c>
      <c r="G6" s="154">
        <v>18</v>
      </c>
      <c r="H6" s="155">
        <v>7</v>
      </c>
      <c r="I6" s="155">
        <v>11</v>
      </c>
      <c r="J6" s="155">
        <v>5</v>
      </c>
      <c r="K6" s="155">
        <v>4</v>
      </c>
      <c r="L6" s="154">
        <v>1</v>
      </c>
      <c r="M6" s="154">
        <v>50</v>
      </c>
      <c r="N6" s="154">
        <v>48</v>
      </c>
      <c r="O6" s="154">
        <v>49</v>
      </c>
      <c r="P6" s="154">
        <v>20.3</v>
      </c>
      <c r="Q6" s="154">
        <v>6.6</v>
      </c>
      <c r="R6" s="130">
        <v>7</v>
      </c>
    </row>
    <row r="7" spans="1:19" s="156" customFormat="1" ht="30" customHeight="1" x14ac:dyDescent="0.3">
      <c r="A7" s="34">
        <v>2019</v>
      </c>
      <c r="B7" s="153">
        <v>1</v>
      </c>
      <c r="C7" s="154">
        <v>7</v>
      </c>
      <c r="D7" s="154">
        <v>137</v>
      </c>
      <c r="E7" s="154">
        <v>88</v>
      </c>
      <c r="F7" s="154">
        <v>49</v>
      </c>
      <c r="G7" s="154">
        <v>19</v>
      </c>
      <c r="H7" s="155">
        <v>10</v>
      </c>
      <c r="I7" s="155">
        <v>9</v>
      </c>
      <c r="J7" s="155">
        <v>4</v>
      </c>
      <c r="K7" s="155">
        <v>3</v>
      </c>
      <c r="L7" s="154">
        <v>1</v>
      </c>
      <c r="M7" s="154">
        <v>51</v>
      </c>
      <c r="N7" s="154">
        <v>44</v>
      </c>
      <c r="O7" s="154">
        <v>45</v>
      </c>
      <c r="P7" s="154">
        <v>20.3</v>
      </c>
      <c r="Q7" s="154">
        <v>6.9</v>
      </c>
      <c r="R7" s="130">
        <v>7</v>
      </c>
    </row>
    <row r="8" spans="1:19" s="156" customFormat="1" ht="30" customHeight="1" x14ac:dyDescent="0.3">
      <c r="A8" s="39">
        <v>2020</v>
      </c>
      <c r="B8" s="91">
        <v>1</v>
      </c>
      <c r="C8" s="92">
        <v>7</v>
      </c>
      <c r="D8" s="92">
        <v>127</v>
      </c>
      <c r="E8" s="92">
        <v>87</v>
      </c>
      <c r="F8" s="92">
        <v>40</v>
      </c>
      <c r="G8" s="92">
        <v>18</v>
      </c>
      <c r="H8" s="92">
        <v>7</v>
      </c>
      <c r="I8" s="92">
        <v>11</v>
      </c>
      <c r="J8" s="92">
        <v>5</v>
      </c>
      <c r="K8" s="92">
        <v>3</v>
      </c>
      <c r="L8" s="92">
        <v>2</v>
      </c>
      <c r="M8" s="92">
        <v>46</v>
      </c>
      <c r="N8" s="92">
        <v>44</v>
      </c>
      <c r="O8" s="92">
        <v>38</v>
      </c>
      <c r="P8" s="92">
        <v>20</v>
      </c>
      <c r="Q8" s="92">
        <v>6</v>
      </c>
      <c r="R8" s="94">
        <v>7</v>
      </c>
      <c r="S8" s="43"/>
    </row>
    <row r="9" spans="1:19" s="156" customFormat="1" ht="30" customHeight="1" x14ac:dyDescent="0.3">
      <c r="A9" s="39">
        <v>2021</v>
      </c>
      <c r="B9" s="91">
        <v>1</v>
      </c>
      <c r="C9" s="92">
        <v>6</v>
      </c>
      <c r="D9" s="92">
        <v>99</v>
      </c>
      <c r="E9" s="92">
        <v>60</v>
      </c>
      <c r="F9" s="92">
        <v>39</v>
      </c>
      <c r="G9" s="92">
        <v>20</v>
      </c>
      <c r="H9" s="92">
        <v>10</v>
      </c>
      <c r="I9" s="92">
        <v>10</v>
      </c>
      <c r="J9" s="92">
        <v>5</v>
      </c>
      <c r="K9" s="92">
        <v>2</v>
      </c>
      <c r="L9" s="92">
        <v>3</v>
      </c>
      <c r="M9" s="92">
        <v>45</v>
      </c>
      <c r="N9" s="92">
        <v>40</v>
      </c>
      <c r="O9" s="92">
        <v>24</v>
      </c>
      <c r="P9" s="92">
        <v>20.7</v>
      </c>
      <c r="Q9" s="92">
        <v>6.7</v>
      </c>
      <c r="R9" s="94">
        <v>7</v>
      </c>
      <c r="S9" s="43"/>
    </row>
    <row r="10" spans="1:19" s="156" customFormat="1" ht="30" customHeight="1" x14ac:dyDescent="0.3">
      <c r="A10" s="39">
        <v>2022</v>
      </c>
      <c r="B10" s="91">
        <v>1</v>
      </c>
      <c r="C10" s="92">
        <v>7</v>
      </c>
      <c r="D10" s="92">
        <v>100</v>
      </c>
      <c r="E10" s="92">
        <v>64</v>
      </c>
      <c r="F10" s="92">
        <v>36</v>
      </c>
      <c r="G10" s="92">
        <v>19</v>
      </c>
      <c r="H10" s="92">
        <v>9</v>
      </c>
      <c r="I10" s="92">
        <v>10</v>
      </c>
      <c r="J10" s="92">
        <v>5</v>
      </c>
      <c r="K10" s="92">
        <v>3</v>
      </c>
      <c r="L10" s="92">
        <v>2</v>
      </c>
      <c r="M10" s="92">
        <v>42</v>
      </c>
      <c r="N10" s="92">
        <v>40</v>
      </c>
      <c r="O10" s="92">
        <v>40</v>
      </c>
      <c r="P10" s="92">
        <v>21</v>
      </c>
      <c r="Q10" s="92">
        <v>7</v>
      </c>
      <c r="R10" s="94">
        <v>7</v>
      </c>
      <c r="S10" s="43"/>
    </row>
    <row r="11" spans="1:19" s="4" customFormat="1" ht="30" customHeight="1" x14ac:dyDescent="0.3">
      <c r="A11" s="44">
        <v>2023</v>
      </c>
      <c r="B11" s="96">
        <f t="shared" ref="B11:R11" si="0">SUM(B12:B12)</f>
        <v>1</v>
      </c>
      <c r="C11" s="97">
        <f t="shared" si="0"/>
        <v>7</v>
      </c>
      <c r="D11" s="97">
        <f t="shared" si="0"/>
        <v>101</v>
      </c>
      <c r="E11" s="97">
        <f t="shared" si="0"/>
        <v>67</v>
      </c>
      <c r="F11" s="97">
        <f t="shared" si="0"/>
        <v>34</v>
      </c>
      <c r="G11" s="97">
        <f t="shared" si="0"/>
        <v>19</v>
      </c>
      <c r="H11" s="97">
        <f t="shared" si="0"/>
        <v>11</v>
      </c>
      <c r="I11" s="97">
        <f t="shared" si="0"/>
        <v>8</v>
      </c>
      <c r="J11" s="97">
        <f t="shared" si="0"/>
        <v>6</v>
      </c>
      <c r="K11" s="97">
        <f t="shared" si="0"/>
        <v>4</v>
      </c>
      <c r="L11" s="97">
        <f t="shared" si="0"/>
        <v>2</v>
      </c>
      <c r="M11" s="97">
        <f t="shared" si="0"/>
        <v>31</v>
      </c>
      <c r="N11" s="97">
        <f t="shared" si="0"/>
        <v>40</v>
      </c>
      <c r="O11" s="97">
        <f t="shared" si="0"/>
        <v>30</v>
      </c>
      <c r="P11" s="97">
        <f t="shared" si="0"/>
        <v>20.8</v>
      </c>
      <c r="Q11" s="97">
        <f t="shared" si="0"/>
        <v>6.9</v>
      </c>
      <c r="R11" s="100">
        <f t="shared" si="0"/>
        <v>7</v>
      </c>
      <c r="S11" s="156"/>
    </row>
    <row r="12" spans="1:19" ht="30" customHeight="1" x14ac:dyDescent="0.3">
      <c r="A12" s="118" t="s">
        <v>161</v>
      </c>
      <c r="B12" s="364">
        <v>1</v>
      </c>
      <c r="C12" s="30">
        <v>7</v>
      </c>
      <c r="D12" s="30">
        <v>101</v>
      </c>
      <c r="E12" s="30">
        <v>67</v>
      </c>
      <c r="F12" s="30">
        <v>34</v>
      </c>
      <c r="G12" s="30">
        <f>SUM(H12:I12)</f>
        <v>19</v>
      </c>
      <c r="H12" s="30">
        <v>11</v>
      </c>
      <c r="I12" s="30">
        <v>8</v>
      </c>
      <c r="J12" s="30">
        <f>SUM(K12:L12)</f>
        <v>6</v>
      </c>
      <c r="K12" s="30">
        <v>4</v>
      </c>
      <c r="L12" s="30">
        <v>2</v>
      </c>
      <c r="M12" s="30">
        <v>31</v>
      </c>
      <c r="N12" s="147">
        <v>40</v>
      </c>
      <c r="O12" s="147">
        <v>30</v>
      </c>
      <c r="P12" s="147">
        <v>20.8</v>
      </c>
      <c r="Q12" s="147">
        <v>6.9</v>
      </c>
      <c r="R12" s="380">
        <v>7</v>
      </c>
    </row>
    <row r="13" spans="1:19" ht="30" customHeight="1" x14ac:dyDescent="0.3">
      <c r="A13" s="299" t="s">
        <v>117</v>
      </c>
      <c r="B13" s="299"/>
      <c r="N13" s="318" t="s">
        <v>118</v>
      </c>
      <c r="O13" s="318"/>
      <c r="P13" s="318"/>
      <c r="Q13" s="318"/>
      <c r="R13" s="318"/>
    </row>
  </sheetData>
  <mergeCells count="14">
    <mergeCell ref="Q4:Q5"/>
    <mergeCell ref="R4:R5"/>
    <mergeCell ref="A13:B13"/>
    <mergeCell ref="N13:R13"/>
    <mergeCell ref="A3:B3"/>
    <mergeCell ref="P3:R3"/>
    <mergeCell ref="A4:A5"/>
    <mergeCell ref="B4:B5"/>
    <mergeCell ref="C4:C5"/>
    <mergeCell ref="D4:F4"/>
    <mergeCell ref="G4:I4"/>
    <mergeCell ref="J4:L4"/>
    <mergeCell ref="N4:O4"/>
    <mergeCell ref="P4:P5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27"/>
  <sheetViews>
    <sheetView workbookViewId="0">
      <selection activeCell="M10" sqref="M10"/>
    </sheetView>
  </sheetViews>
  <sheetFormatPr defaultRowHeight="13.5" x14ac:dyDescent="0.3"/>
  <cols>
    <col min="1" max="1" width="8.5" style="1" customWidth="1"/>
    <col min="2" max="2" width="10.625" style="1" customWidth="1"/>
    <col min="3" max="3" width="12.125" style="1" customWidth="1"/>
    <col min="4" max="4" width="13.75" style="1" customWidth="1"/>
    <col min="5" max="5" width="12.625" style="1" customWidth="1"/>
    <col min="6" max="6" width="8" style="1" customWidth="1"/>
    <col min="7" max="7" width="12.125" style="1" customWidth="1"/>
    <col min="8" max="8" width="13.75" style="1" customWidth="1"/>
    <col min="9" max="9" width="12.5" style="1" customWidth="1"/>
    <col min="10" max="10" width="9.625" style="1" customWidth="1"/>
    <col min="11" max="16384" width="9" style="1"/>
  </cols>
  <sheetData>
    <row r="2" spans="1:14" ht="24.75" customHeight="1" x14ac:dyDescent="0.3">
      <c r="A2" s="315" t="s">
        <v>162</v>
      </c>
      <c r="B2" s="315"/>
      <c r="C2" s="315"/>
      <c r="D2" s="315"/>
      <c r="E2" s="315"/>
      <c r="F2" s="2"/>
    </row>
    <row r="3" spans="1:14" ht="24.75" customHeight="1" x14ac:dyDescent="0.3">
      <c r="A3" s="304" t="s">
        <v>163</v>
      </c>
      <c r="B3" s="304"/>
      <c r="H3" s="305" t="s">
        <v>164</v>
      </c>
      <c r="I3" s="305"/>
      <c r="J3" s="305"/>
    </row>
    <row r="4" spans="1:14" s="4" customFormat="1" ht="23.25" customHeight="1" x14ac:dyDescent="0.3">
      <c r="A4" s="365" t="s">
        <v>359</v>
      </c>
      <c r="B4" s="313" t="s">
        <v>165</v>
      </c>
      <c r="C4" s="313"/>
      <c r="D4" s="313"/>
      <c r="E4" s="313"/>
      <c r="F4" s="313" t="s">
        <v>166</v>
      </c>
      <c r="G4" s="313"/>
      <c r="H4" s="313"/>
      <c r="I4" s="313"/>
      <c r="J4" s="313" t="s">
        <v>167</v>
      </c>
    </row>
    <row r="5" spans="1:14" s="4" customFormat="1" ht="46.5" customHeight="1" x14ac:dyDescent="0.3">
      <c r="A5" s="366"/>
      <c r="B5" s="33" t="s">
        <v>10</v>
      </c>
      <c r="C5" s="33" t="s">
        <v>168</v>
      </c>
      <c r="D5" s="33" t="s">
        <v>169</v>
      </c>
      <c r="E5" s="33" t="s">
        <v>170</v>
      </c>
      <c r="F5" s="33" t="s">
        <v>156</v>
      </c>
      <c r="G5" s="33" t="s">
        <v>168</v>
      </c>
      <c r="H5" s="33" t="s">
        <v>169</v>
      </c>
      <c r="I5" s="33" t="s">
        <v>170</v>
      </c>
      <c r="J5" s="313"/>
    </row>
    <row r="6" spans="1:14" s="4" customFormat="1" ht="21.75" customHeight="1" x14ac:dyDescent="0.3">
      <c r="A6" s="34">
        <v>2018</v>
      </c>
      <c r="B6" s="158">
        <v>182</v>
      </c>
      <c r="C6" s="159">
        <v>182</v>
      </c>
      <c r="D6" s="159">
        <v>0</v>
      </c>
      <c r="E6" s="159">
        <v>0</v>
      </c>
      <c r="F6" s="159">
        <v>182</v>
      </c>
      <c r="G6" s="159">
        <v>182</v>
      </c>
      <c r="H6" s="159">
        <v>0</v>
      </c>
      <c r="I6" s="159">
        <v>0</v>
      </c>
      <c r="J6" s="160">
        <v>100</v>
      </c>
    </row>
    <row r="7" spans="1:14" s="4" customFormat="1" ht="21.75" customHeight="1" x14ac:dyDescent="0.3">
      <c r="A7" s="34">
        <v>2019</v>
      </c>
      <c r="B7" s="158">
        <v>178</v>
      </c>
      <c r="C7" s="159">
        <v>178</v>
      </c>
      <c r="D7" s="159">
        <v>0</v>
      </c>
      <c r="E7" s="159">
        <v>0</v>
      </c>
      <c r="F7" s="159">
        <v>178</v>
      </c>
      <c r="G7" s="159">
        <v>178</v>
      </c>
      <c r="H7" s="159">
        <v>0</v>
      </c>
      <c r="I7" s="159">
        <v>0</v>
      </c>
      <c r="J7" s="160">
        <v>100</v>
      </c>
    </row>
    <row r="8" spans="1:14" s="4" customFormat="1" ht="21.75" customHeight="1" x14ac:dyDescent="0.3">
      <c r="A8" s="39">
        <v>2020</v>
      </c>
      <c r="B8" s="161">
        <v>151</v>
      </c>
      <c r="C8" s="162">
        <v>151</v>
      </c>
      <c r="D8" s="162">
        <v>0</v>
      </c>
      <c r="E8" s="162">
        <v>0</v>
      </c>
      <c r="F8" s="162">
        <v>151</v>
      </c>
      <c r="G8" s="162">
        <v>151</v>
      </c>
      <c r="H8" s="162">
        <v>0</v>
      </c>
      <c r="I8" s="162">
        <v>0</v>
      </c>
      <c r="J8" s="163">
        <v>100</v>
      </c>
      <c r="K8" s="43"/>
    </row>
    <row r="9" spans="1:14" s="4" customFormat="1" ht="21.75" customHeight="1" x14ac:dyDescent="0.3">
      <c r="A9" s="39">
        <v>2021</v>
      </c>
      <c r="B9" s="161">
        <v>128</v>
      </c>
      <c r="C9" s="162">
        <v>128</v>
      </c>
      <c r="D9" s="162">
        <v>0</v>
      </c>
      <c r="E9" s="162">
        <v>0</v>
      </c>
      <c r="F9" s="162">
        <v>128</v>
      </c>
      <c r="G9" s="162">
        <v>128</v>
      </c>
      <c r="H9" s="162">
        <v>0</v>
      </c>
      <c r="I9" s="162">
        <v>0</v>
      </c>
      <c r="J9" s="163">
        <v>100</v>
      </c>
      <c r="K9" s="43"/>
    </row>
    <row r="10" spans="1:14" s="4" customFormat="1" ht="21.75" customHeight="1" x14ac:dyDescent="0.3">
      <c r="A10" s="39">
        <v>2022</v>
      </c>
      <c r="B10" s="161">
        <v>131</v>
      </c>
      <c r="C10" s="162">
        <v>131</v>
      </c>
      <c r="D10" s="162">
        <v>0</v>
      </c>
      <c r="E10" s="162">
        <v>0</v>
      </c>
      <c r="F10" s="162">
        <v>128</v>
      </c>
      <c r="G10" s="162">
        <v>128</v>
      </c>
      <c r="H10" s="162">
        <v>0</v>
      </c>
      <c r="I10" s="162">
        <v>0</v>
      </c>
      <c r="J10" s="163">
        <v>97.7</v>
      </c>
      <c r="K10" s="43"/>
    </row>
    <row r="11" spans="1:14" s="101" customFormat="1" ht="21.75" customHeight="1" x14ac:dyDescent="0.3">
      <c r="A11" s="44">
        <v>2023</v>
      </c>
      <c r="B11" s="164">
        <f t="shared" ref="B11:I11" si="0">SUM(B12:B25)</f>
        <v>122</v>
      </c>
      <c r="C11" s="165">
        <f t="shared" si="0"/>
        <v>122</v>
      </c>
      <c r="D11" s="165">
        <f t="shared" si="0"/>
        <v>0</v>
      </c>
      <c r="E11" s="165">
        <f t="shared" si="0"/>
        <v>0</v>
      </c>
      <c r="F11" s="165">
        <f t="shared" si="0"/>
        <v>100</v>
      </c>
      <c r="G11" s="165">
        <f t="shared" si="0"/>
        <v>100</v>
      </c>
      <c r="H11" s="165">
        <f t="shared" si="0"/>
        <v>0</v>
      </c>
      <c r="I11" s="165">
        <f t="shared" si="0"/>
        <v>0</v>
      </c>
      <c r="J11" s="166">
        <f>F11/B11*100</f>
        <v>81.967213114754102</v>
      </c>
      <c r="K11" s="4"/>
      <c r="L11" s="4"/>
      <c r="M11" s="4"/>
      <c r="N11" s="4"/>
    </row>
    <row r="12" spans="1:14" s="4" customFormat="1" ht="21.75" customHeight="1" x14ac:dyDescent="0.3">
      <c r="A12" s="167" t="s">
        <v>171</v>
      </c>
      <c r="B12" s="168">
        <f>SUM(C12:E12)</f>
        <v>11</v>
      </c>
      <c r="C12" s="143">
        <v>11</v>
      </c>
      <c r="D12" s="143">
        <v>0</v>
      </c>
      <c r="E12" s="143">
        <v>0</v>
      </c>
      <c r="F12" s="143">
        <f>SUM(G12:I12)</f>
        <v>10</v>
      </c>
      <c r="G12" s="143">
        <v>10</v>
      </c>
      <c r="H12" s="143">
        <v>0</v>
      </c>
      <c r="I12" s="143">
        <v>0</v>
      </c>
      <c r="J12" s="169">
        <f>F12/B12*100</f>
        <v>90.909090909090907</v>
      </c>
    </row>
    <row r="13" spans="1:14" s="4" customFormat="1" ht="21.75" customHeight="1" x14ac:dyDescent="0.3">
      <c r="A13" s="167" t="s">
        <v>172</v>
      </c>
      <c r="B13" s="168">
        <f t="shared" ref="B13:B25" si="1">SUM(C13:E13)</f>
        <v>22</v>
      </c>
      <c r="C13" s="143">
        <v>22</v>
      </c>
      <c r="D13" s="143">
        <v>0</v>
      </c>
      <c r="E13" s="143">
        <v>0</v>
      </c>
      <c r="F13" s="143">
        <f t="shared" ref="F13:F25" si="2">SUM(G13:I13)</f>
        <v>19</v>
      </c>
      <c r="G13" s="143">
        <v>19</v>
      </c>
      <c r="H13" s="143">
        <v>0</v>
      </c>
      <c r="I13" s="143">
        <v>0</v>
      </c>
      <c r="J13" s="169">
        <f t="shared" ref="J13:J25" si="3">F13/B13*100</f>
        <v>86.36363636363636</v>
      </c>
    </row>
    <row r="14" spans="1:14" s="4" customFormat="1" ht="21.75" customHeight="1" x14ac:dyDescent="0.3">
      <c r="A14" s="167" t="s">
        <v>173</v>
      </c>
      <c r="B14" s="168">
        <f t="shared" si="1"/>
        <v>2</v>
      </c>
      <c r="C14" s="143">
        <v>2</v>
      </c>
      <c r="D14" s="143">
        <v>0</v>
      </c>
      <c r="E14" s="143">
        <v>0</v>
      </c>
      <c r="F14" s="143">
        <f t="shared" si="2"/>
        <v>2</v>
      </c>
      <c r="G14" s="143">
        <v>2</v>
      </c>
      <c r="H14" s="143">
        <v>0</v>
      </c>
      <c r="I14" s="143">
        <v>0</v>
      </c>
      <c r="J14" s="169">
        <f t="shared" si="3"/>
        <v>100</v>
      </c>
    </row>
    <row r="15" spans="1:14" s="4" customFormat="1" ht="21.75" customHeight="1" x14ac:dyDescent="0.3">
      <c r="A15" s="167" t="s">
        <v>174</v>
      </c>
      <c r="B15" s="168">
        <f t="shared" si="1"/>
        <v>16</v>
      </c>
      <c r="C15" s="143">
        <v>16</v>
      </c>
      <c r="D15" s="143">
        <v>0</v>
      </c>
      <c r="E15" s="143">
        <v>0</v>
      </c>
      <c r="F15" s="143">
        <f t="shared" si="2"/>
        <v>16</v>
      </c>
      <c r="G15" s="143">
        <v>16</v>
      </c>
      <c r="H15" s="143">
        <v>0</v>
      </c>
      <c r="I15" s="143">
        <v>0</v>
      </c>
      <c r="J15" s="169">
        <f t="shared" si="3"/>
        <v>100</v>
      </c>
    </row>
    <row r="16" spans="1:14" s="4" customFormat="1" ht="21.75" customHeight="1" x14ac:dyDescent="0.3">
      <c r="A16" s="167" t="s">
        <v>175</v>
      </c>
      <c r="B16" s="168">
        <f t="shared" si="1"/>
        <v>7</v>
      </c>
      <c r="C16" s="143">
        <v>7</v>
      </c>
      <c r="D16" s="143">
        <v>0</v>
      </c>
      <c r="E16" s="143">
        <v>0</v>
      </c>
      <c r="F16" s="143">
        <f t="shared" si="2"/>
        <v>6</v>
      </c>
      <c r="G16" s="143">
        <v>6</v>
      </c>
      <c r="H16" s="143">
        <v>0</v>
      </c>
      <c r="I16" s="143">
        <v>0</v>
      </c>
      <c r="J16" s="169">
        <f t="shared" si="3"/>
        <v>85.714285714285708</v>
      </c>
    </row>
    <row r="17" spans="1:10" s="4" customFormat="1" ht="21.75" customHeight="1" x14ac:dyDescent="0.3">
      <c r="A17" s="167" t="s">
        <v>176</v>
      </c>
      <c r="B17" s="168">
        <f t="shared" si="1"/>
        <v>14</v>
      </c>
      <c r="C17" s="143">
        <v>14</v>
      </c>
      <c r="D17" s="143">
        <v>0</v>
      </c>
      <c r="E17" s="143">
        <v>0</v>
      </c>
      <c r="F17" s="143">
        <f t="shared" si="2"/>
        <v>12</v>
      </c>
      <c r="G17" s="143">
        <v>12</v>
      </c>
      <c r="H17" s="143">
        <v>0</v>
      </c>
      <c r="I17" s="143">
        <v>0</v>
      </c>
      <c r="J17" s="169">
        <f t="shared" si="3"/>
        <v>85.714285714285708</v>
      </c>
    </row>
    <row r="18" spans="1:10" s="4" customFormat="1" ht="21.75" customHeight="1" x14ac:dyDescent="0.3">
      <c r="A18" s="167" t="s">
        <v>177</v>
      </c>
      <c r="B18" s="168">
        <f t="shared" si="1"/>
        <v>6</v>
      </c>
      <c r="C18" s="143">
        <v>6</v>
      </c>
      <c r="D18" s="143">
        <v>0</v>
      </c>
      <c r="E18" s="143">
        <v>0</v>
      </c>
      <c r="F18" s="143">
        <f t="shared" si="2"/>
        <v>5</v>
      </c>
      <c r="G18" s="143">
        <v>5</v>
      </c>
      <c r="H18" s="143">
        <v>0</v>
      </c>
      <c r="I18" s="143">
        <v>0</v>
      </c>
      <c r="J18" s="169">
        <f t="shared" si="3"/>
        <v>83.333333333333343</v>
      </c>
    </row>
    <row r="19" spans="1:10" s="4" customFormat="1" ht="21.75" customHeight="1" x14ac:dyDescent="0.3">
      <c r="A19" s="167" t="s">
        <v>178</v>
      </c>
      <c r="B19" s="168">
        <f t="shared" si="1"/>
        <v>10</v>
      </c>
      <c r="C19" s="143">
        <v>10</v>
      </c>
      <c r="D19" s="143">
        <v>0</v>
      </c>
      <c r="E19" s="143">
        <v>0</v>
      </c>
      <c r="F19" s="143">
        <f t="shared" si="2"/>
        <v>5</v>
      </c>
      <c r="G19" s="143">
        <v>5</v>
      </c>
      <c r="H19" s="143">
        <v>0</v>
      </c>
      <c r="I19" s="143">
        <v>0</v>
      </c>
      <c r="J19" s="169">
        <f t="shared" si="3"/>
        <v>50</v>
      </c>
    </row>
    <row r="20" spans="1:10" s="4" customFormat="1" ht="21.75" customHeight="1" x14ac:dyDescent="0.3">
      <c r="A20" s="167" t="s">
        <v>179</v>
      </c>
      <c r="B20" s="168">
        <f t="shared" si="1"/>
        <v>6</v>
      </c>
      <c r="C20" s="143">
        <v>6</v>
      </c>
      <c r="D20" s="143">
        <v>0</v>
      </c>
      <c r="E20" s="143">
        <v>0</v>
      </c>
      <c r="F20" s="143">
        <f t="shared" si="2"/>
        <v>4</v>
      </c>
      <c r="G20" s="143">
        <v>4</v>
      </c>
      <c r="H20" s="143">
        <v>0</v>
      </c>
      <c r="I20" s="143">
        <v>0</v>
      </c>
      <c r="J20" s="169">
        <f t="shared" si="3"/>
        <v>66.666666666666657</v>
      </c>
    </row>
    <row r="21" spans="1:10" s="4" customFormat="1" ht="21.75" customHeight="1" x14ac:dyDescent="0.3">
      <c r="A21" s="167" t="s">
        <v>180</v>
      </c>
      <c r="B21" s="168">
        <f t="shared" si="1"/>
        <v>4</v>
      </c>
      <c r="C21" s="143">
        <v>4</v>
      </c>
      <c r="D21" s="143">
        <v>0</v>
      </c>
      <c r="E21" s="143">
        <v>0</v>
      </c>
      <c r="F21" s="143">
        <f t="shared" si="2"/>
        <v>3</v>
      </c>
      <c r="G21" s="143">
        <v>3</v>
      </c>
      <c r="H21" s="143">
        <v>0</v>
      </c>
      <c r="I21" s="143">
        <v>0</v>
      </c>
      <c r="J21" s="169">
        <f t="shared" si="3"/>
        <v>75</v>
      </c>
    </row>
    <row r="22" spans="1:10" s="4" customFormat="1" ht="21.75" customHeight="1" x14ac:dyDescent="0.3">
      <c r="A22" s="167" t="s">
        <v>181</v>
      </c>
      <c r="B22" s="168">
        <f t="shared" si="1"/>
        <v>5</v>
      </c>
      <c r="C22" s="143">
        <v>5</v>
      </c>
      <c r="D22" s="143">
        <v>0</v>
      </c>
      <c r="E22" s="143">
        <v>0</v>
      </c>
      <c r="F22" s="143">
        <f t="shared" si="2"/>
        <v>4</v>
      </c>
      <c r="G22" s="143">
        <v>4</v>
      </c>
      <c r="H22" s="143">
        <v>0</v>
      </c>
      <c r="I22" s="143">
        <v>0</v>
      </c>
      <c r="J22" s="169">
        <f t="shared" si="3"/>
        <v>80</v>
      </c>
    </row>
    <row r="23" spans="1:10" s="4" customFormat="1" ht="21.75" customHeight="1" x14ac:dyDescent="0.3">
      <c r="A23" s="167" t="s">
        <v>182</v>
      </c>
      <c r="B23" s="168">
        <f t="shared" si="1"/>
        <v>9</v>
      </c>
      <c r="C23" s="143">
        <v>9</v>
      </c>
      <c r="D23" s="143">
        <v>0</v>
      </c>
      <c r="E23" s="143">
        <v>0</v>
      </c>
      <c r="F23" s="143">
        <f t="shared" si="2"/>
        <v>6</v>
      </c>
      <c r="G23" s="143">
        <v>6</v>
      </c>
      <c r="H23" s="143">
        <v>0</v>
      </c>
      <c r="I23" s="143">
        <v>0</v>
      </c>
      <c r="J23" s="169">
        <f t="shared" si="3"/>
        <v>66.666666666666657</v>
      </c>
    </row>
    <row r="24" spans="1:10" s="4" customFormat="1" ht="21.75" customHeight="1" x14ac:dyDescent="0.3">
      <c r="A24" s="167" t="s">
        <v>183</v>
      </c>
      <c r="B24" s="168">
        <f t="shared" si="1"/>
        <v>1</v>
      </c>
      <c r="C24" s="143">
        <v>1</v>
      </c>
      <c r="D24" s="143">
        <v>0</v>
      </c>
      <c r="E24" s="143">
        <v>0</v>
      </c>
      <c r="F24" s="143">
        <f t="shared" si="2"/>
        <v>0</v>
      </c>
      <c r="G24" s="143">
        <v>0</v>
      </c>
      <c r="H24" s="143">
        <v>0</v>
      </c>
      <c r="I24" s="143">
        <v>0</v>
      </c>
      <c r="J24" s="169">
        <f t="shared" si="3"/>
        <v>0</v>
      </c>
    </row>
    <row r="25" spans="1:10" s="4" customFormat="1" ht="21.75" customHeight="1" x14ac:dyDescent="0.3">
      <c r="A25" s="170" t="s">
        <v>184</v>
      </c>
      <c r="B25" s="171">
        <f t="shared" si="1"/>
        <v>9</v>
      </c>
      <c r="C25" s="147">
        <v>9</v>
      </c>
      <c r="D25" s="147">
        <v>0</v>
      </c>
      <c r="E25" s="147">
        <v>0</v>
      </c>
      <c r="F25" s="147">
        <f t="shared" si="2"/>
        <v>8</v>
      </c>
      <c r="G25" s="147">
        <v>8</v>
      </c>
      <c r="H25" s="147">
        <v>0</v>
      </c>
      <c r="I25" s="147">
        <v>0</v>
      </c>
      <c r="J25" s="172">
        <f t="shared" si="3"/>
        <v>88.888888888888886</v>
      </c>
    </row>
    <row r="26" spans="1:10" ht="21.75" customHeight="1" x14ac:dyDescent="0.3">
      <c r="A26" s="314" t="s">
        <v>185</v>
      </c>
      <c r="B26" s="314"/>
      <c r="E26" s="318" t="s">
        <v>186</v>
      </c>
      <c r="F26" s="318"/>
      <c r="G26" s="318"/>
      <c r="H26" s="318"/>
      <c r="I26" s="318"/>
      <c r="J26" s="318"/>
    </row>
    <row r="27" spans="1:10" ht="21.75" customHeight="1" x14ac:dyDescent="0.3"/>
  </sheetData>
  <mergeCells count="9">
    <mergeCell ref="A26:B26"/>
    <mergeCell ref="E26:J26"/>
    <mergeCell ref="A2:E2"/>
    <mergeCell ref="A3:B3"/>
    <mergeCell ref="H3:J3"/>
    <mergeCell ref="A4:A5"/>
    <mergeCell ref="B4:E4"/>
    <mergeCell ref="F4:I4"/>
    <mergeCell ref="J4:J5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P13"/>
  <sheetViews>
    <sheetView workbookViewId="0">
      <selection activeCell="C23" sqref="C23"/>
    </sheetView>
  </sheetViews>
  <sheetFormatPr defaultRowHeight="13.5" x14ac:dyDescent="0.3"/>
  <cols>
    <col min="1" max="1" width="7" style="1" customWidth="1"/>
    <col min="2" max="2" width="5.25" style="1" customWidth="1"/>
    <col min="3" max="3" width="17.375" style="1" customWidth="1"/>
    <col min="4" max="4" width="11" style="1" customWidth="1"/>
    <col min="5" max="5" width="6.25" style="1" customWidth="1"/>
    <col min="6" max="6" width="8.875" style="1" customWidth="1"/>
    <col min="7" max="7" width="8.625" style="1" customWidth="1"/>
    <col min="8" max="8" width="6.25" style="1" customWidth="1"/>
    <col min="9" max="9" width="5.75" style="1" customWidth="1"/>
    <col min="10" max="10" width="7" style="1" customWidth="1"/>
    <col min="11" max="11" width="7.5" style="1" customWidth="1"/>
    <col min="12" max="12" width="8.5" style="1" customWidth="1"/>
    <col min="13" max="13" width="11.5" style="1" customWidth="1"/>
    <col min="14" max="16384" width="9" style="1"/>
  </cols>
  <sheetData>
    <row r="2" spans="1:16" ht="28.5" customHeight="1" x14ac:dyDescent="0.3">
      <c r="A2" s="315" t="s">
        <v>187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6" ht="24.75" customHeight="1" x14ac:dyDescent="0.3">
      <c r="A3" s="304" t="s">
        <v>2</v>
      </c>
      <c r="B3" s="304"/>
      <c r="C3" s="304"/>
      <c r="M3" s="126" t="s">
        <v>188</v>
      </c>
    </row>
    <row r="4" spans="1:16" ht="29.25" customHeight="1" x14ac:dyDescent="0.3">
      <c r="A4" s="322" t="s">
        <v>189</v>
      </c>
      <c r="B4" s="325" t="s">
        <v>190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6" s="4" customFormat="1" ht="29.25" customHeight="1" x14ac:dyDescent="0.3">
      <c r="A5" s="323"/>
      <c r="B5" s="301" t="s">
        <v>191</v>
      </c>
      <c r="C5" s="301"/>
      <c r="D5" s="301"/>
      <c r="E5" s="301"/>
      <c r="F5" s="301"/>
      <c r="G5" s="301"/>
      <c r="H5" s="301"/>
      <c r="I5" s="301" t="s">
        <v>192</v>
      </c>
      <c r="J5" s="301"/>
      <c r="K5" s="301" t="s">
        <v>193</v>
      </c>
      <c r="L5" s="301"/>
      <c r="M5" s="301" t="s">
        <v>194</v>
      </c>
    </row>
    <row r="6" spans="1:16" s="4" customFormat="1" ht="60" x14ac:dyDescent="0.3">
      <c r="A6" s="324"/>
      <c r="B6" s="5" t="s">
        <v>10</v>
      </c>
      <c r="C6" s="5" t="s">
        <v>195</v>
      </c>
      <c r="D6" s="5" t="s">
        <v>196</v>
      </c>
      <c r="E6" s="5" t="s">
        <v>197</v>
      </c>
      <c r="F6" s="5" t="s">
        <v>198</v>
      </c>
      <c r="G6" s="5" t="s">
        <v>199</v>
      </c>
      <c r="H6" s="5" t="s">
        <v>200</v>
      </c>
      <c r="I6" s="5" t="s">
        <v>73</v>
      </c>
      <c r="J6" s="5" t="s">
        <v>40</v>
      </c>
      <c r="K6" s="5" t="s">
        <v>10</v>
      </c>
      <c r="L6" s="5" t="s">
        <v>201</v>
      </c>
      <c r="M6" s="326"/>
    </row>
    <row r="7" spans="1:16" s="11" customFormat="1" ht="21.75" customHeight="1" x14ac:dyDescent="0.3">
      <c r="A7" s="173">
        <v>2018</v>
      </c>
      <c r="B7" s="174">
        <v>8</v>
      </c>
      <c r="C7" s="175">
        <v>3</v>
      </c>
      <c r="D7" s="175">
        <v>0</v>
      </c>
      <c r="E7" s="175">
        <v>5</v>
      </c>
      <c r="F7" s="175">
        <v>0</v>
      </c>
      <c r="G7" s="175">
        <v>0</v>
      </c>
      <c r="H7" s="175">
        <v>0</v>
      </c>
      <c r="I7" s="175">
        <v>133</v>
      </c>
      <c r="J7" s="175">
        <v>73</v>
      </c>
      <c r="K7" s="175">
        <v>133</v>
      </c>
      <c r="L7" s="175">
        <v>73</v>
      </c>
      <c r="M7" s="176">
        <v>20</v>
      </c>
      <c r="O7" s="177"/>
      <c r="P7" s="1"/>
    </row>
    <row r="8" spans="1:16" s="11" customFormat="1" ht="21.75" customHeight="1" x14ac:dyDescent="0.3">
      <c r="A8" s="173">
        <v>2019</v>
      </c>
      <c r="B8" s="174">
        <v>8</v>
      </c>
      <c r="C8" s="175">
        <v>3</v>
      </c>
      <c r="D8" s="175">
        <v>0</v>
      </c>
      <c r="E8" s="175">
        <v>5</v>
      </c>
      <c r="F8" s="175">
        <v>0</v>
      </c>
      <c r="G8" s="175">
        <v>0</v>
      </c>
      <c r="H8" s="175">
        <v>0</v>
      </c>
      <c r="I8" s="175">
        <v>185</v>
      </c>
      <c r="J8" s="175">
        <v>122</v>
      </c>
      <c r="K8" s="175">
        <v>185</v>
      </c>
      <c r="L8" s="175">
        <v>122</v>
      </c>
      <c r="M8" s="176">
        <v>20</v>
      </c>
      <c r="O8" s="177"/>
      <c r="P8" s="1"/>
    </row>
    <row r="9" spans="1:16" s="11" customFormat="1" ht="21.75" customHeight="1" x14ac:dyDescent="0.3">
      <c r="A9" s="6">
        <v>2020</v>
      </c>
      <c r="B9" s="40">
        <v>7</v>
      </c>
      <c r="C9" s="41">
        <v>2</v>
      </c>
      <c r="D9" s="41">
        <v>0</v>
      </c>
      <c r="E9" s="41">
        <v>4</v>
      </c>
      <c r="F9" s="41">
        <v>0</v>
      </c>
      <c r="G9" s="41">
        <v>1</v>
      </c>
      <c r="H9" s="41">
        <v>0</v>
      </c>
      <c r="I9" s="41">
        <v>92</v>
      </c>
      <c r="J9" s="41">
        <v>50</v>
      </c>
      <c r="K9" s="41">
        <v>92</v>
      </c>
      <c r="L9" s="41">
        <v>50</v>
      </c>
      <c r="M9" s="42">
        <v>19</v>
      </c>
      <c r="O9" s="177"/>
      <c r="P9" s="1"/>
    </row>
    <row r="10" spans="1:16" s="11" customFormat="1" ht="21.75" customHeight="1" x14ac:dyDescent="0.3">
      <c r="A10" s="6">
        <v>2021</v>
      </c>
      <c r="B10" s="40">
        <v>7</v>
      </c>
      <c r="C10" s="41">
        <v>2</v>
      </c>
      <c r="D10" s="41">
        <v>0</v>
      </c>
      <c r="E10" s="41">
        <v>4</v>
      </c>
      <c r="F10" s="41">
        <v>0</v>
      </c>
      <c r="G10" s="41">
        <v>1</v>
      </c>
      <c r="H10" s="41">
        <v>0</v>
      </c>
      <c r="I10" s="41">
        <v>87</v>
      </c>
      <c r="J10" s="41">
        <v>51</v>
      </c>
      <c r="K10" s="41">
        <v>87</v>
      </c>
      <c r="L10" s="41">
        <v>51</v>
      </c>
      <c r="M10" s="42">
        <v>19</v>
      </c>
      <c r="O10" s="177"/>
      <c r="P10" s="1"/>
    </row>
    <row r="11" spans="1:16" s="11" customFormat="1" ht="21.75" customHeight="1" x14ac:dyDescent="0.3">
      <c r="A11" s="178">
        <v>2022</v>
      </c>
      <c r="B11" s="179">
        <v>6</v>
      </c>
      <c r="C11" s="180">
        <v>2</v>
      </c>
      <c r="D11" s="180">
        <v>0</v>
      </c>
      <c r="E11" s="180">
        <v>3</v>
      </c>
      <c r="F11" s="180">
        <v>0</v>
      </c>
      <c r="G11" s="180">
        <v>1</v>
      </c>
      <c r="H11" s="180">
        <v>0</v>
      </c>
      <c r="I11" s="180">
        <v>134</v>
      </c>
      <c r="J11" s="180">
        <v>103</v>
      </c>
      <c r="K11" s="180">
        <v>134</v>
      </c>
      <c r="L11" s="180">
        <v>103</v>
      </c>
      <c r="M11" s="181">
        <v>19</v>
      </c>
      <c r="O11" s="177"/>
      <c r="P11" s="1"/>
    </row>
    <row r="12" spans="1:16" s="186" customFormat="1" ht="21.75" customHeight="1" x14ac:dyDescent="0.3">
      <c r="A12" s="182">
        <v>2023</v>
      </c>
      <c r="B12" s="183">
        <v>6</v>
      </c>
      <c r="C12" s="184">
        <v>2</v>
      </c>
      <c r="D12" s="184">
        <v>0</v>
      </c>
      <c r="E12" s="184">
        <v>3</v>
      </c>
      <c r="F12" s="184">
        <v>0</v>
      </c>
      <c r="G12" s="184">
        <v>1</v>
      </c>
      <c r="H12" s="184">
        <v>0</v>
      </c>
      <c r="I12" s="184">
        <v>155</v>
      </c>
      <c r="J12" s="184">
        <v>88</v>
      </c>
      <c r="K12" s="184">
        <v>155</v>
      </c>
      <c r="L12" s="184">
        <v>88</v>
      </c>
      <c r="M12" s="185">
        <v>19</v>
      </c>
      <c r="N12" s="177"/>
      <c r="O12" s="1"/>
      <c r="P12" s="1"/>
    </row>
    <row r="13" spans="1:16" ht="21.75" customHeight="1" x14ac:dyDescent="0.3">
      <c r="A13" s="314" t="s">
        <v>117</v>
      </c>
      <c r="B13" s="314"/>
      <c r="C13" s="314"/>
      <c r="M13" s="187" t="s">
        <v>202</v>
      </c>
    </row>
  </sheetData>
  <mergeCells count="9">
    <mergeCell ref="A13:C13"/>
    <mergeCell ref="A2:J2"/>
    <mergeCell ref="A3:C3"/>
    <mergeCell ref="A4:A6"/>
    <mergeCell ref="B4:M4"/>
    <mergeCell ref="B5:H5"/>
    <mergeCell ref="I5:J5"/>
    <mergeCell ref="K5:L5"/>
    <mergeCell ref="M5:M6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7"/>
  <sheetViews>
    <sheetView workbookViewId="0">
      <selection activeCell="F8" sqref="F8"/>
    </sheetView>
  </sheetViews>
  <sheetFormatPr defaultColWidth="9" defaultRowHeight="16.5" x14ac:dyDescent="0.3"/>
  <cols>
    <col min="1" max="1" width="8.5" style="190" customWidth="1"/>
    <col min="2" max="2" width="7.75" style="190" customWidth="1"/>
    <col min="3" max="3" width="6.375" style="190" customWidth="1"/>
    <col min="4" max="4" width="9.375" style="190" customWidth="1"/>
    <col min="5" max="5" width="9.75" style="190" customWidth="1"/>
    <col min="6" max="6" width="8.5" style="190" customWidth="1"/>
    <col min="7" max="7" width="11.25" style="190" customWidth="1"/>
    <col min="8" max="8" width="11.375" style="190" customWidth="1"/>
    <col min="9" max="9" width="7.375" style="190" customWidth="1"/>
    <col min="10" max="10" width="9.875" style="190" customWidth="1"/>
    <col min="11" max="11" width="9" style="190"/>
    <col min="12" max="12" width="9.5" style="190" bestFit="1" customWidth="1"/>
    <col min="13" max="16384" width="9" style="190"/>
  </cols>
  <sheetData>
    <row r="1" spans="1:17" s="188" customFormat="1" x14ac:dyDescent="0.3"/>
    <row r="2" spans="1:17" ht="28.5" customHeight="1" x14ac:dyDescent="0.3">
      <c r="A2" s="330" t="s">
        <v>203</v>
      </c>
      <c r="B2" s="330"/>
      <c r="C2" s="330"/>
      <c r="D2" s="330"/>
      <c r="E2" s="330"/>
      <c r="F2" s="189"/>
      <c r="G2" s="189"/>
      <c r="H2" s="189"/>
      <c r="I2" s="189"/>
      <c r="J2" s="189"/>
    </row>
    <row r="3" spans="1:17" s="188" customFormat="1" ht="28.5" customHeight="1" x14ac:dyDescent="0.3">
      <c r="A3" s="331" t="s">
        <v>204</v>
      </c>
      <c r="B3" s="331"/>
      <c r="C3" s="331"/>
      <c r="D3" s="191"/>
      <c r="E3" s="191"/>
      <c r="F3" s="191"/>
      <c r="G3" s="191"/>
      <c r="H3" s="191"/>
      <c r="I3" s="191"/>
      <c r="J3" s="192" t="s">
        <v>205</v>
      </c>
    </row>
    <row r="4" spans="1:17" ht="27" customHeight="1" x14ac:dyDescent="0.3">
      <c r="A4" s="332" t="s">
        <v>360</v>
      </c>
      <c r="B4" s="327" t="s">
        <v>206</v>
      </c>
      <c r="C4" s="327" t="s">
        <v>207</v>
      </c>
      <c r="D4" s="334" t="s">
        <v>208</v>
      </c>
      <c r="E4" s="334"/>
      <c r="F4" s="334"/>
      <c r="G4" s="327" t="s">
        <v>209</v>
      </c>
      <c r="H4" s="327" t="s">
        <v>210</v>
      </c>
      <c r="I4" s="327" t="s">
        <v>211</v>
      </c>
      <c r="J4" s="327" t="s">
        <v>212</v>
      </c>
    </row>
    <row r="5" spans="1:17" ht="36.75" customHeight="1" x14ac:dyDescent="0.3">
      <c r="A5" s="333"/>
      <c r="B5" s="328"/>
      <c r="C5" s="328"/>
      <c r="D5" s="193" t="s">
        <v>213</v>
      </c>
      <c r="E5" s="193" t="s">
        <v>214</v>
      </c>
      <c r="F5" s="193" t="s">
        <v>215</v>
      </c>
      <c r="G5" s="327"/>
      <c r="H5" s="328"/>
      <c r="I5" s="327"/>
      <c r="J5" s="328"/>
    </row>
    <row r="6" spans="1:17" s="200" customFormat="1" ht="30" customHeight="1" x14ac:dyDescent="0.3">
      <c r="A6" s="194">
        <v>2017</v>
      </c>
      <c r="B6" s="195">
        <v>1</v>
      </c>
      <c r="C6" s="196">
        <v>88</v>
      </c>
      <c r="D6" s="196">
        <v>42099</v>
      </c>
      <c r="E6" s="196">
        <v>41519</v>
      </c>
      <c r="F6" s="196">
        <v>580</v>
      </c>
      <c r="G6" s="196">
        <v>6957</v>
      </c>
      <c r="H6" s="196">
        <v>3467</v>
      </c>
      <c r="I6" s="197">
        <v>6</v>
      </c>
      <c r="J6" s="198">
        <v>107783</v>
      </c>
      <c r="K6" s="199"/>
      <c r="L6" s="199"/>
      <c r="M6" s="199"/>
      <c r="Q6" s="199"/>
    </row>
    <row r="7" spans="1:17" s="200" customFormat="1" ht="30" customHeight="1" x14ac:dyDescent="0.3">
      <c r="A7" s="194">
        <v>2018</v>
      </c>
      <c r="B7" s="195">
        <v>1</v>
      </c>
      <c r="C7" s="196">
        <v>88</v>
      </c>
      <c r="D7" s="196">
        <v>44502</v>
      </c>
      <c r="E7" s="196">
        <v>43394</v>
      </c>
      <c r="F7" s="196">
        <v>1108</v>
      </c>
      <c r="G7" s="196">
        <v>6610</v>
      </c>
      <c r="H7" s="196">
        <v>4613</v>
      </c>
      <c r="I7" s="197">
        <v>4</v>
      </c>
      <c r="J7" s="198">
        <v>127033</v>
      </c>
      <c r="K7" s="199"/>
      <c r="L7" s="199"/>
      <c r="M7" s="199"/>
      <c r="Q7" s="199"/>
    </row>
    <row r="8" spans="1:17" s="200" customFormat="1" ht="30" customHeight="1" x14ac:dyDescent="0.3">
      <c r="A8" s="194">
        <v>2019</v>
      </c>
      <c r="B8" s="195">
        <v>1</v>
      </c>
      <c r="C8" s="196">
        <v>52</v>
      </c>
      <c r="D8" s="196">
        <v>46893</v>
      </c>
      <c r="E8" s="196">
        <v>45642</v>
      </c>
      <c r="F8" s="196">
        <v>1251</v>
      </c>
      <c r="G8" s="196">
        <v>8854</v>
      </c>
      <c r="H8" s="196">
        <v>6352</v>
      </c>
      <c r="I8" s="197">
        <v>3</v>
      </c>
      <c r="J8" s="198">
        <v>121384</v>
      </c>
      <c r="K8" s="199"/>
      <c r="L8" s="199"/>
      <c r="M8" s="199"/>
      <c r="Q8" s="199"/>
    </row>
    <row r="9" spans="1:17" s="200" customFormat="1" ht="30" customHeight="1" x14ac:dyDescent="0.3">
      <c r="A9" s="201">
        <v>2020</v>
      </c>
      <c r="B9" s="202">
        <v>1</v>
      </c>
      <c r="C9" s="203">
        <v>52</v>
      </c>
      <c r="D9" s="203">
        <v>47919</v>
      </c>
      <c r="E9" s="203">
        <v>47036</v>
      </c>
      <c r="F9" s="203">
        <v>883</v>
      </c>
      <c r="G9" s="203">
        <v>789</v>
      </c>
      <c r="H9" s="203">
        <v>4426</v>
      </c>
      <c r="I9" s="204">
        <v>3</v>
      </c>
      <c r="J9" s="205">
        <v>134444</v>
      </c>
      <c r="K9" s="199"/>
      <c r="L9" s="199"/>
      <c r="M9" s="199"/>
      <c r="Q9" s="199"/>
    </row>
    <row r="10" spans="1:17" s="200" customFormat="1" ht="30" customHeight="1" x14ac:dyDescent="0.3">
      <c r="A10" s="201">
        <v>2021</v>
      </c>
      <c r="B10" s="202">
        <v>1</v>
      </c>
      <c r="C10" s="203">
        <v>88</v>
      </c>
      <c r="D10" s="203">
        <v>48111</v>
      </c>
      <c r="E10" s="203">
        <v>47271</v>
      </c>
      <c r="F10" s="203">
        <v>840</v>
      </c>
      <c r="G10" s="203">
        <v>3498</v>
      </c>
      <c r="H10" s="203">
        <v>5400</v>
      </c>
      <c r="I10" s="204">
        <v>3</v>
      </c>
      <c r="J10" s="205">
        <v>150330</v>
      </c>
      <c r="K10" s="199"/>
      <c r="L10" s="199"/>
      <c r="M10" s="199"/>
      <c r="Q10" s="199"/>
    </row>
    <row r="11" spans="1:17" ht="30" customHeight="1" x14ac:dyDescent="0.3">
      <c r="A11" s="206">
        <v>2022</v>
      </c>
      <c r="B11" s="381">
        <v>1</v>
      </c>
      <c r="C11" s="382">
        <v>88</v>
      </c>
      <c r="D11" s="382">
        <v>48578</v>
      </c>
      <c r="E11" s="382">
        <v>47739</v>
      </c>
      <c r="F11" s="382">
        <v>839</v>
      </c>
      <c r="G11" s="382">
        <v>2464</v>
      </c>
      <c r="H11" s="382">
        <v>2934</v>
      </c>
      <c r="I11" s="383">
        <v>4</v>
      </c>
      <c r="J11" s="384">
        <v>133646</v>
      </c>
      <c r="K11" s="199"/>
      <c r="L11" s="199"/>
      <c r="M11" s="199"/>
      <c r="Q11" s="199"/>
    </row>
    <row r="12" spans="1:17" s="188" customFormat="1" ht="30" customHeight="1" x14ac:dyDescent="0.3">
      <c r="A12" s="207" t="s">
        <v>361</v>
      </c>
      <c r="G12" s="329" t="s">
        <v>216</v>
      </c>
      <c r="H12" s="329"/>
      <c r="I12" s="329"/>
      <c r="J12" s="329"/>
      <c r="Q12" s="208"/>
    </row>
    <row r="13" spans="1:17" x14ac:dyDescent="0.3">
      <c r="Q13" s="199"/>
    </row>
    <row r="14" spans="1:17" x14ac:dyDescent="0.3">
      <c r="Q14" s="199"/>
    </row>
    <row r="15" spans="1:17" x14ac:dyDescent="0.3">
      <c r="Q15" s="199"/>
    </row>
    <row r="16" spans="1:17" x14ac:dyDescent="0.3">
      <c r="Q16" s="199"/>
    </row>
    <row r="17" spans="17:17" x14ac:dyDescent="0.3">
      <c r="Q17" s="199"/>
    </row>
  </sheetData>
  <mergeCells count="11">
    <mergeCell ref="A2:E2"/>
    <mergeCell ref="A3:C3"/>
    <mergeCell ref="A4:A5"/>
    <mergeCell ref="B4:B5"/>
    <mergeCell ref="C4:C5"/>
    <mergeCell ref="D4:F4"/>
    <mergeCell ref="G4:G5"/>
    <mergeCell ref="H4:H5"/>
    <mergeCell ref="I4:I5"/>
    <mergeCell ref="J4:J5"/>
    <mergeCell ref="G12:J1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1. 학교총개황</vt:lpstr>
      <vt:lpstr>2. 유치원</vt:lpstr>
      <vt:lpstr>3. 초등학교</vt:lpstr>
      <vt:lpstr>4. 중학교(국공립)</vt:lpstr>
      <vt:lpstr>5. 일반고등학교(국공립)</vt:lpstr>
      <vt:lpstr>6. 특성화고등학교(국공립)</vt:lpstr>
      <vt:lpstr>7. 적령아동 취학</vt:lpstr>
      <vt:lpstr>8. 사설학원</vt:lpstr>
      <vt:lpstr>9. 공공도서관</vt:lpstr>
      <vt:lpstr>10. 문화재</vt:lpstr>
      <vt:lpstr>11. 체육시설</vt:lpstr>
      <vt:lpstr>12. 청소년 수련시설</vt:lpstr>
      <vt:lpstr>13. 언론매체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2023-11-16T04:28:45Z</dcterms:created>
  <dcterms:modified xsi:type="dcterms:W3CDTF">2024-03-07T05:41:12Z</dcterms:modified>
</cp:coreProperties>
</file>