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63회 통계연보\"/>
    </mc:Choice>
  </mc:AlternateContent>
  <bookViews>
    <workbookView xWindow="0" yWindow="0" windowWidth="28800" windowHeight="12390" firstSheet="10" activeTab="15"/>
  </bookViews>
  <sheets>
    <sheet name="1. 공무원 총괄" sheetId="1" r:id="rId1"/>
    <sheet name="2. 군 공무원" sheetId="2" r:id="rId2"/>
    <sheet name="3. 의회사무과 직속기관 및 사업소공무원" sheetId="3" r:id="rId3"/>
    <sheet name="4. 읍면공무원" sheetId="4" r:id="rId4"/>
    <sheet name="5. 소방공무원" sheetId="5" r:id="rId5"/>
    <sheet name="6. 경찰공무원" sheetId="6" r:id="rId6"/>
    <sheet name="7. 퇴직사유별 공무원" sheetId="7" r:id="rId7"/>
    <sheet name="8. 화재발생" sheetId="8" r:id="rId8"/>
    <sheet name="9. 발화요인별 화재발생" sheetId="9" r:id="rId9"/>
    <sheet name="10. 장소별 화재발생" sheetId="10" r:id="rId10"/>
    <sheet name="11. 산불발생 현황" sheetId="11" r:id="rId11"/>
    <sheet name="12. 소방장비" sheetId="12" r:id="rId12"/>
    <sheet name="13. 119 구급활동 실적" sheetId="13" r:id="rId13"/>
    <sheet name="14. 119 구조활동 실적" sheetId="14" r:id="rId14"/>
    <sheet name="15. 재난사고 발생 및 피해현황" sheetId="15" r:id="rId15"/>
    <sheet name="16. 풍수해 발생" sheetId="16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6" l="1"/>
  <c r="E24" i="16"/>
  <c r="E23" i="16"/>
  <c r="E22" i="16"/>
  <c r="E21" i="16"/>
  <c r="E20" i="16"/>
  <c r="J19" i="16"/>
  <c r="F19" i="16"/>
  <c r="E19" i="16"/>
  <c r="E18" i="16"/>
  <c r="J17" i="16"/>
  <c r="E17" i="16"/>
  <c r="H16" i="16"/>
  <c r="E16" i="16"/>
  <c r="H15" i="16"/>
  <c r="E15" i="16"/>
  <c r="H14" i="16"/>
  <c r="E14" i="16"/>
  <c r="H13" i="16"/>
  <c r="F13" i="16"/>
  <c r="E13" i="16"/>
  <c r="H12" i="16"/>
  <c r="E12" i="16"/>
  <c r="AC13" i="15"/>
  <c r="V13" i="15"/>
  <c r="I12" i="14" l="1"/>
  <c r="C12" i="14"/>
  <c r="L12" i="13"/>
  <c r="D12" i="13"/>
  <c r="AF26" i="12"/>
  <c r="AA26" i="12"/>
  <c r="J26" i="12"/>
  <c r="B26" i="12"/>
  <c r="AF25" i="12"/>
  <c r="AA25" i="12"/>
  <c r="B25" i="12" s="1"/>
  <c r="Q25" i="12"/>
  <c r="J25" i="12"/>
  <c r="C25" i="12"/>
  <c r="AF24" i="12"/>
  <c r="AA24" i="12"/>
  <c r="B24" i="12" s="1"/>
  <c r="Q24" i="12"/>
  <c r="J24" i="12"/>
  <c r="C24" i="12"/>
  <c r="AF23" i="12"/>
  <c r="AA23" i="12"/>
  <c r="B23" i="12" s="1"/>
  <c r="Q23" i="12"/>
  <c r="J23" i="12"/>
  <c r="C23" i="12"/>
  <c r="AF22" i="12"/>
  <c r="AA22" i="12"/>
  <c r="B22" i="12" s="1"/>
  <c r="Q22" i="12"/>
  <c r="J22" i="12"/>
  <c r="C22" i="12"/>
  <c r="AF21" i="12"/>
  <c r="AA21" i="12"/>
  <c r="B21" i="12" s="1"/>
  <c r="Q21" i="12"/>
  <c r="J21" i="12"/>
  <c r="C21" i="12"/>
  <c r="AF20" i="12"/>
  <c r="AA20" i="12"/>
  <c r="B20" i="12" s="1"/>
  <c r="Q20" i="12"/>
  <c r="J20" i="12"/>
  <c r="C20" i="12"/>
  <c r="AF19" i="12"/>
  <c r="AA19" i="12"/>
  <c r="B19" i="12" s="1"/>
  <c r="Q19" i="12"/>
  <c r="J19" i="12"/>
  <c r="C19" i="12"/>
  <c r="AF18" i="12"/>
  <c r="AA18" i="12"/>
  <c r="B18" i="12" s="1"/>
  <c r="Q18" i="12"/>
  <c r="J18" i="12"/>
  <c r="C18" i="12"/>
  <c r="AF17" i="12"/>
  <c r="AA17" i="12"/>
  <c r="B17" i="12" s="1"/>
  <c r="Q17" i="12"/>
  <c r="J17" i="12"/>
  <c r="C17" i="12"/>
  <c r="AF16" i="12"/>
  <c r="AA16" i="12"/>
  <c r="B16" i="12" s="1"/>
  <c r="Q16" i="12"/>
  <c r="J16" i="12"/>
  <c r="C16" i="12"/>
  <c r="AF15" i="12"/>
  <c r="AA15" i="12"/>
  <c r="B15" i="12" s="1"/>
  <c r="Q15" i="12"/>
  <c r="J15" i="12"/>
  <c r="C15" i="12"/>
  <c r="AF14" i="12"/>
  <c r="AA14" i="12"/>
  <c r="B14" i="12" s="1"/>
  <c r="Q14" i="12"/>
  <c r="J14" i="12"/>
  <c r="C14" i="12"/>
  <c r="AF13" i="12"/>
  <c r="AA13" i="12"/>
  <c r="B13" i="12" s="1"/>
  <c r="Q13" i="12"/>
  <c r="J13" i="12"/>
  <c r="C13" i="12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C11" i="3" l="1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B11" i="3"/>
  <c r="F25" i="3"/>
  <c r="B25" i="3"/>
  <c r="F24" i="3"/>
  <c r="B24" i="3"/>
  <c r="F23" i="3"/>
  <c r="B23" i="3"/>
  <c r="F22" i="3"/>
  <c r="B22" i="3"/>
  <c r="F21" i="3"/>
  <c r="B21" i="3"/>
  <c r="F20" i="3"/>
  <c r="B20" i="3"/>
  <c r="F19" i="3"/>
  <c r="B19" i="3"/>
  <c r="F18" i="3"/>
  <c r="B18" i="3"/>
  <c r="F17" i="3"/>
  <c r="B17" i="3"/>
  <c r="F16" i="3"/>
  <c r="B16" i="3"/>
  <c r="F15" i="3"/>
  <c r="B15" i="3"/>
  <c r="F14" i="3"/>
  <c r="B14" i="3"/>
  <c r="F13" i="3"/>
  <c r="B13" i="3"/>
  <c r="F12" i="3"/>
  <c r="B12" i="3"/>
  <c r="C11" i="2"/>
  <c r="D11" i="2"/>
  <c r="E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F30" i="2"/>
  <c r="B30" i="2" s="1"/>
  <c r="F29" i="2"/>
  <c r="B29" i="2" s="1"/>
  <c r="F28" i="2"/>
  <c r="B28" i="2" s="1"/>
  <c r="F27" i="2"/>
  <c r="B27" i="2"/>
  <c r="F26" i="2"/>
  <c r="B26" i="2" s="1"/>
  <c r="F25" i="2"/>
  <c r="B25" i="2"/>
  <c r="F24" i="2"/>
  <c r="B24" i="2" s="1"/>
  <c r="F23" i="2"/>
  <c r="B23" i="2" s="1"/>
  <c r="F22" i="2"/>
  <c r="B22" i="2" s="1"/>
  <c r="F21" i="2"/>
  <c r="B21" i="2"/>
  <c r="F20" i="2"/>
  <c r="B20" i="2" s="1"/>
  <c r="F19" i="2"/>
  <c r="B19" i="2" s="1"/>
  <c r="F18" i="2"/>
  <c r="B18" i="2" s="1"/>
  <c r="F17" i="2"/>
  <c r="B17" i="2" s="1"/>
  <c r="F16" i="2"/>
  <c r="B16" i="2" s="1"/>
  <c r="F15" i="2"/>
  <c r="B15" i="2" s="1"/>
  <c r="F14" i="2"/>
  <c r="B14" i="2" s="1"/>
  <c r="F13" i="2"/>
  <c r="B13" i="2" s="1"/>
  <c r="F12" i="2"/>
  <c r="F11" i="2" s="1"/>
  <c r="B12" i="2"/>
  <c r="B11" i="2" s="1"/>
  <c r="J12" i="6" l="1"/>
  <c r="G21" i="6"/>
  <c r="L25" i="16" l="1"/>
  <c r="L24" i="16"/>
  <c r="L23" i="16"/>
  <c r="L22" i="16"/>
  <c r="L21" i="16"/>
  <c r="L20" i="16"/>
  <c r="L19" i="16"/>
  <c r="L18" i="16"/>
  <c r="L17" i="16"/>
  <c r="L16" i="16"/>
  <c r="L15" i="16"/>
  <c r="L14" i="16"/>
  <c r="E11" i="16"/>
  <c r="J11" i="16"/>
  <c r="I11" i="16"/>
  <c r="H11" i="16"/>
  <c r="G11" i="16"/>
  <c r="F11" i="16"/>
  <c r="D11" i="16"/>
  <c r="C11" i="16"/>
  <c r="B11" i="16"/>
  <c r="C13" i="15"/>
  <c r="B13" i="15"/>
  <c r="J12" i="12" l="1"/>
  <c r="C12" i="12"/>
  <c r="BA12" i="12"/>
  <c r="AZ12" i="12"/>
  <c r="AY12" i="12"/>
  <c r="AX12" i="12"/>
  <c r="AW12" i="12"/>
  <c r="AV12" i="12"/>
  <c r="AU12" i="12"/>
  <c r="AT12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P12" i="12"/>
  <c r="O12" i="12"/>
  <c r="N12" i="12"/>
  <c r="M12" i="12"/>
  <c r="L12" i="12"/>
  <c r="K12" i="12"/>
  <c r="I12" i="12"/>
  <c r="H12" i="12"/>
  <c r="G12" i="12"/>
  <c r="F12" i="12"/>
  <c r="E12" i="12"/>
  <c r="D12" i="12"/>
  <c r="C11" i="11"/>
  <c r="B11" i="11"/>
  <c r="B24" i="10" l="1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L10" i="10"/>
  <c r="K10" i="10"/>
  <c r="J10" i="10"/>
  <c r="I10" i="10"/>
  <c r="H10" i="10"/>
  <c r="G10" i="10"/>
  <c r="F10" i="10"/>
  <c r="E10" i="10"/>
  <c r="D10" i="10"/>
  <c r="C10" i="10"/>
  <c r="B24" i="9"/>
  <c r="B23" i="9"/>
  <c r="B22" i="9"/>
  <c r="B21" i="9"/>
  <c r="B20" i="9"/>
  <c r="B19" i="9"/>
  <c r="B18" i="9"/>
  <c r="B17" i="9"/>
  <c r="B16" i="9"/>
  <c r="B15" i="9"/>
  <c r="B14" i="9"/>
  <c r="B10" i="9" s="1"/>
  <c r="B13" i="9"/>
  <c r="B12" i="9"/>
  <c r="B11" i="9"/>
  <c r="M10" i="9"/>
  <c r="L10" i="9"/>
  <c r="K10" i="9"/>
  <c r="J10" i="9"/>
  <c r="I10" i="9"/>
  <c r="H10" i="9"/>
  <c r="G10" i="9"/>
  <c r="F10" i="9"/>
  <c r="E10" i="9"/>
  <c r="D10" i="9"/>
  <c r="C10" i="9"/>
  <c r="I25" i="8"/>
  <c r="B25" i="8"/>
  <c r="I24" i="8"/>
  <c r="B24" i="8"/>
  <c r="I23" i="8"/>
  <c r="B23" i="8"/>
  <c r="I22" i="8"/>
  <c r="B22" i="8"/>
  <c r="I21" i="8"/>
  <c r="B21" i="8"/>
  <c r="I20" i="8"/>
  <c r="B20" i="8"/>
  <c r="I19" i="8"/>
  <c r="B19" i="8"/>
  <c r="I18" i="8"/>
  <c r="B18" i="8"/>
  <c r="I17" i="8"/>
  <c r="B17" i="8"/>
  <c r="I16" i="8"/>
  <c r="B16" i="8"/>
  <c r="I15" i="8"/>
  <c r="B15" i="8"/>
  <c r="I14" i="8"/>
  <c r="B14" i="8"/>
  <c r="L11" i="8"/>
  <c r="I13" i="8"/>
  <c r="B13" i="8"/>
  <c r="I12" i="8"/>
  <c r="B12" i="8"/>
  <c r="B11" i="8" s="1"/>
  <c r="P11" i="8"/>
  <c r="O11" i="8"/>
  <c r="N11" i="8"/>
  <c r="M11" i="8"/>
  <c r="K11" i="8"/>
  <c r="J11" i="8"/>
  <c r="H11" i="8"/>
  <c r="G11" i="8"/>
  <c r="F11" i="8"/>
  <c r="E11" i="8"/>
  <c r="D11" i="8"/>
  <c r="C11" i="8"/>
  <c r="G27" i="6"/>
  <c r="C27" i="6"/>
  <c r="G26" i="6"/>
  <c r="C26" i="6"/>
  <c r="B26" i="6" s="1"/>
  <c r="G25" i="6"/>
  <c r="C25" i="6"/>
  <c r="B25" i="6" s="1"/>
  <c r="G24" i="6"/>
  <c r="C24" i="6"/>
  <c r="G23" i="6"/>
  <c r="C23" i="6"/>
  <c r="B23" i="6"/>
  <c r="G22" i="6"/>
  <c r="C22" i="6"/>
  <c r="B22" i="6" s="1"/>
  <c r="C21" i="6"/>
  <c r="B21" i="6" s="1"/>
  <c r="G20" i="6"/>
  <c r="C20" i="6"/>
  <c r="G19" i="6"/>
  <c r="C19" i="6"/>
  <c r="B19" i="6" s="1"/>
  <c r="G18" i="6"/>
  <c r="C18" i="6"/>
  <c r="B18" i="6" s="1"/>
  <c r="G17" i="6"/>
  <c r="C17" i="6"/>
  <c r="B17" i="6" s="1"/>
  <c r="G16" i="6"/>
  <c r="B16" i="6" s="1"/>
  <c r="C16" i="6"/>
  <c r="G15" i="6"/>
  <c r="C15" i="6"/>
  <c r="B15" i="6" s="1"/>
  <c r="G14" i="6"/>
  <c r="C14" i="6"/>
  <c r="B14" i="6" s="1"/>
  <c r="G13" i="6"/>
  <c r="C13" i="6"/>
  <c r="H12" i="6"/>
  <c r="G12" i="6" s="1"/>
  <c r="F12" i="6"/>
  <c r="E12" i="6"/>
  <c r="D12" i="6"/>
  <c r="B10" i="10" l="1"/>
  <c r="I11" i="8"/>
  <c r="B24" i="6"/>
  <c r="B20" i="6"/>
  <c r="C12" i="6"/>
  <c r="B27" i="6"/>
  <c r="B13" i="6"/>
  <c r="B12" i="6" s="1"/>
  <c r="F18" i="7" l="1"/>
  <c r="B18" i="7"/>
  <c r="F17" i="7"/>
  <c r="B17" i="7"/>
  <c r="F16" i="7"/>
  <c r="B16" i="7"/>
  <c r="F15" i="7"/>
  <c r="B15" i="7"/>
  <c r="F14" i="7"/>
  <c r="F11" i="7" s="1"/>
  <c r="B14" i="7"/>
  <c r="F13" i="7"/>
  <c r="B13" i="7"/>
  <c r="F12" i="7"/>
  <c r="B12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E11" i="7"/>
  <c r="D11" i="7"/>
  <c r="C11" i="7"/>
  <c r="C25" i="5"/>
  <c r="B25" i="5" s="1"/>
  <c r="C24" i="5"/>
  <c r="B24" i="5" s="1"/>
  <c r="C23" i="5"/>
  <c r="B23" i="5" s="1"/>
  <c r="C22" i="5"/>
  <c r="B22" i="5"/>
  <c r="C21" i="5"/>
  <c r="B21" i="5" s="1"/>
  <c r="C20" i="5"/>
  <c r="B20" i="5" s="1"/>
  <c r="C19" i="5"/>
  <c r="B19" i="5"/>
  <c r="C18" i="5"/>
  <c r="B18" i="5"/>
  <c r="C17" i="5"/>
  <c r="B17" i="5" s="1"/>
  <c r="C16" i="5"/>
  <c r="B16" i="5"/>
  <c r="C15" i="5"/>
  <c r="B15" i="5" s="1"/>
  <c r="C14" i="5"/>
  <c r="B14" i="5" s="1"/>
  <c r="C13" i="5"/>
  <c r="B13" i="5"/>
  <c r="C12" i="5"/>
  <c r="B12" i="5" s="1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7" l="1"/>
  <c r="B11" i="5"/>
  <c r="Q12" i="12" l="1"/>
  <c r="B12" i="12"/>
  <c r="C25" i="4" l="1"/>
  <c r="B25" i="4"/>
  <c r="C24" i="4"/>
  <c r="B24" i="4" s="1"/>
  <c r="C23" i="4"/>
  <c r="B23" i="4" s="1"/>
  <c r="C22" i="4"/>
  <c r="B22" i="4" s="1"/>
  <c r="C21" i="4"/>
  <c r="B21" i="4" s="1"/>
  <c r="C20" i="4"/>
  <c r="B20" i="4" s="1"/>
  <c r="C19" i="4"/>
  <c r="B19" i="4"/>
  <c r="C18" i="4"/>
  <c r="B18" i="4" s="1"/>
  <c r="C17" i="4"/>
  <c r="B17" i="4" s="1"/>
  <c r="C16" i="4"/>
  <c r="B16" i="4" s="1"/>
  <c r="C15" i="4"/>
  <c r="B15" i="4" s="1"/>
  <c r="C14" i="4"/>
  <c r="B14" i="4"/>
  <c r="C13" i="4"/>
  <c r="B13" i="4"/>
  <c r="C12" i="4"/>
  <c r="B12" i="4" s="1"/>
  <c r="L11" i="4"/>
  <c r="K11" i="4"/>
  <c r="J11" i="4"/>
  <c r="I11" i="4"/>
  <c r="H11" i="4"/>
  <c r="G11" i="4"/>
  <c r="F11" i="4"/>
  <c r="E11" i="4"/>
  <c r="D11" i="4"/>
  <c r="F15" i="1"/>
  <c r="B15" i="1"/>
  <c r="F14" i="1"/>
  <c r="B14" i="1" s="1"/>
  <c r="F13" i="1"/>
  <c r="B13" i="1"/>
  <c r="V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E12" i="1"/>
  <c r="D12" i="1"/>
  <c r="C12" i="1"/>
  <c r="B11" i="4" l="1"/>
  <c r="B12" i="1"/>
  <c r="C11" i="4"/>
  <c r="F12" i="1"/>
</calcChain>
</file>

<file path=xl/sharedStrings.xml><?xml version="1.0" encoding="utf-8"?>
<sst xmlns="http://schemas.openxmlformats.org/spreadsheetml/2006/main" count="606" uniqueCount="493">
  <si>
    <t>ⅩⅥ. 공공행정 및 사법  Pubic Administration and Justice</t>
    <phoneticPr fontId="6" type="noConversion"/>
  </si>
  <si>
    <t>1. 공무원 총괄  Summary of Civil Servants</t>
    <phoneticPr fontId="6" type="noConversion"/>
  </si>
  <si>
    <t>(단위 : 명)</t>
    <phoneticPr fontId="9" type="noConversion"/>
  </si>
  <si>
    <t>Unit : person</t>
    <phoneticPr fontId="6" type="noConversion"/>
  </si>
  <si>
    <t xml:space="preserve">       구분
연도별
실과별</t>
    <phoneticPr fontId="6" type="noConversion"/>
  </si>
  <si>
    <t>합  계
Total</t>
    <phoneticPr fontId="6" type="noConversion"/>
  </si>
  <si>
    <t>정무직
Political service</t>
    <phoneticPr fontId="6" type="noConversion"/>
  </si>
  <si>
    <t>별정직  
Special administrative service</t>
    <phoneticPr fontId="6" type="noConversion"/>
  </si>
  <si>
    <t>특정직
Special service</t>
    <phoneticPr fontId="6" type="noConversion"/>
  </si>
  <si>
    <t>일반직   General service</t>
    <phoneticPr fontId="6" type="noConversion"/>
  </si>
  <si>
    <t>기능직
Technicial</t>
    <phoneticPr fontId="6" type="noConversion"/>
  </si>
  <si>
    <t>관리운영직
Temporary</t>
    <phoneticPr fontId="11" type="noConversion"/>
  </si>
  <si>
    <t>계
Total</t>
    <phoneticPr fontId="6" type="noConversion"/>
  </si>
  <si>
    <t>1급
Grade 1</t>
    <phoneticPr fontId="6" type="noConversion"/>
  </si>
  <si>
    <t>2급
Grade 2</t>
    <phoneticPr fontId="9" type="noConversion"/>
  </si>
  <si>
    <t>3급
Grade 3</t>
    <phoneticPr fontId="9" type="noConversion"/>
  </si>
  <si>
    <t>4급
Grade 4</t>
    <phoneticPr fontId="9" type="noConversion"/>
  </si>
  <si>
    <t>5급
Grade 5</t>
    <phoneticPr fontId="9" type="noConversion"/>
  </si>
  <si>
    <t>6급
Grade 6</t>
    <phoneticPr fontId="9" type="noConversion"/>
  </si>
  <si>
    <t>7급
Grade 7</t>
    <phoneticPr fontId="9" type="noConversion"/>
  </si>
  <si>
    <t>8급
Grade 8</t>
    <phoneticPr fontId="9" type="noConversion"/>
  </si>
  <si>
    <t>9급
Grade 9</t>
    <phoneticPr fontId="9" type="noConversion"/>
  </si>
  <si>
    <t>전문경력관
Specialist</t>
    <phoneticPr fontId="9" type="noConversion"/>
  </si>
  <si>
    <t>연구관
Research officer</t>
    <phoneticPr fontId="6" type="noConversion"/>
  </si>
  <si>
    <t>연구사
Researcher</t>
    <phoneticPr fontId="6" type="noConversion"/>
  </si>
  <si>
    <t>지도관
Instruction officer</t>
    <phoneticPr fontId="6" type="noConversion"/>
  </si>
  <si>
    <t>지도사
Instructor</t>
    <phoneticPr fontId="6" type="noConversion"/>
  </si>
  <si>
    <t>본       청</t>
    <phoneticPr fontId="6" type="noConversion"/>
  </si>
  <si>
    <t>의회및사업소</t>
    <phoneticPr fontId="6" type="noConversion"/>
  </si>
  <si>
    <t>읍       면</t>
    <phoneticPr fontId="6" type="noConversion"/>
  </si>
  <si>
    <t>자료 : 고향사랑지원과</t>
    <phoneticPr fontId="6" type="noConversion"/>
  </si>
  <si>
    <t>Source : Administration Support Division</t>
    <phoneticPr fontId="9" type="noConversion"/>
  </si>
  <si>
    <t>주 : 정원기준</t>
    <phoneticPr fontId="6" type="noConversion"/>
  </si>
  <si>
    <t>2. 군 공무원  Civil Servants in County</t>
    <phoneticPr fontId="6" type="noConversion"/>
  </si>
  <si>
    <t>(단위 : 명)</t>
  </si>
  <si>
    <t>Unit : person</t>
    <phoneticPr fontId="6" type="noConversion"/>
  </si>
  <si>
    <t>총  계
Total</t>
    <phoneticPr fontId="6" type="noConversion"/>
  </si>
  <si>
    <t>정무직
Political service</t>
    <phoneticPr fontId="6" type="noConversion"/>
  </si>
  <si>
    <t>별정직
Special administrative service</t>
    <phoneticPr fontId="6" type="noConversion"/>
  </si>
  <si>
    <t>특정직
Special service</t>
    <phoneticPr fontId="6" type="noConversion"/>
  </si>
  <si>
    <t>일반직  General service</t>
    <phoneticPr fontId="6" type="noConversion"/>
  </si>
  <si>
    <t>기능직
Technicial</t>
    <phoneticPr fontId="6" type="noConversion"/>
  </si>
  <si>
    <t>관리운영직
Temporary</t>
    <phoneticPr fontId="11" type="noConversion"/>
  </si>
  <si>
    <t>계
Total</t>
    <phoneticPr fontId="6" type="noConversion"/>
  </si>
  <si>
    <t>3급
Grade 3</t>
    <phoneticPr fontId="9" type="noConversion"/>
  </si>
  <si>
    <t>4급
Grade 4</t>
    <phoneticPr fontId="9" type="noConversion"/>
  </si>
  <si>
    <t>5급
Grade 5</t>
    <phoneticPr fontId="9" type="noConversion"/>
  </si>
  <si>
    <t>6급
Grade 6</t>
    <phoneticPr fontId="9" type="noConversion"/>
  </si>
  <si>
    <t>7급
Grade 7</t>
    <phoneticPr fontId="9" type="noConversion"/>
  </si>
  <si>
    <t>8급
Grade 8</t>
    <phoneticPr fontId="9" type="noConversion"/>
  </si>
  <si>
    <t>전문경력관
Specialist</t>
    <phoneticPr fontId="9" type="noConversion"/>
  </si>
  <si>
    <t>연구관
Research officer</t>
    <phoneticPr fontId="6" type="noConversion"/>
  </si>
  <si>
    <t>연구사
Researcher</t>
    <phoneticPr fontId="6" type="noConversion"/>
  </si>
  <si>
    <t>지도사
Instructor</t>
    <phoneticPr fontId="6" type="noConversion"/>
  </si>
  <si>
    <t>기획홍보실</t>
  </si>
  <si>
    <t>민원봉사과</t>
  </si>
  <si>
    <t>주민복지과</t>
  </si>
  <si>
    <t>교육복지과</t>
  </si>
  <si>
    <t>자료 : 고향사랑지원과</t>
    <phoneticPr fontId="6" type="noConversion"/>
  </si>
  <si>
    <t>Source : Administration Support Division</t>
    <phoneticPr fontId="9" type="noConversion"/>
  </si>
  <si>
    <t>3. 의회사무과, 직속기관 및 사업소공무원  Civil Servants in the Secretariat of Local Council, Affiliated Organizations and Business Offices</t>
    <phoneticPr fontId="6" type="noConversion"/>
  </si>
  <si>
    <t>(단위 : 명)</t>
    <phoneticPr fontId="9" type="noConversion"/>
  </si>
  <si>
    <t>Unit : person</t>
    <phoneticPr fontId="9" type="noConversion"/>
  </si>
  <si>
    <t>총  계
Total</t>
    <phoneticPr fontId="6" type="noConversion"/>
  </si>
  <si>
    <t>정무직
Political service</t>
    <phoneticPr fontId="6" type="noConversion"/>
  </si>
  <si>
    <t>별정직
Special administrative service</t>
    <phoneticPr fontId="6" type="noConversion"/>
  </si>
  <si>
    <t>일반직  General service</t>
    <phoneticPr fontId="6" type="noConversion"/>
  </si>
  <si>
    <t>관리운영직
Temporary</t>
    <phoneticPr fontId="11" type="noConversion"/>
  </si>
  <si>
    <t>1급
Grade 1</t>
    <phoneticPr fontId="6" type="noConversion"/>
  </si>
  <si>
    <t>3급
Grade 3</t>
    <phoneticPr fontId="9" type="noConversion"/>
  </si>
  <si>
    <t>4급
Grade 4</t>
    <phoneticPr fontId="9" type="noConversion"/>
  </si>
  <si>
    <t>5급
Grade 5</t>
    <phoneticPr fontId="9" type="noConversion"/>
  </si>
  <si>
    <t>7급
Grade 7</t>
    <phoneticPr fontId="9" type="noConversion"/>
  </si>
  <si>
    <t>8급
Grade 8</t>
    <phoneticPr fontId="9" type="noConversion"/>
  </si>
  <si>
    <t>연구관
Research officer</t>
    <phoneticPr fontId="6" type="noConversion"/>
  </si>
  <si>
    <t>연구사
Researcher</t>
    <phoneticPr fontId="6" type="noConversion"/>
  </si>
  <si>
    <t>지도관
Instruction officer</t>
    <phoneticPr fontId="6" type="noConversion"/>
  </si>
  <si>
    <t>지도사
Instructor</t>
    <phoneticPr fontId="6" type="noConversion"/>
  </si>
  <si>
    <t>농업기술센터</t>
    <phoneticPr fontId="6" type="noConversion"/>
  </si>
  <si>
    <t>보   건   소</t>
    <phoneticPr fontId="6" type="noConversion"/>
  </si>
  <si>
    <t>상하수도사업소</t>
    <phoneticPr fontId="6" type="noConversion"/>
  </si>
  <si>
    <t>대광개발사업소</t>
    <phoneticPr fontId="6" type="noConversion"/>
  </si>
  <si>
    <t>홍도관리사무소</t>
    <phoneticPr fontId="6" type="noConversion"/>
  </si>
  <si>
    <t>주 : ( ) 는 국가공무원수임.</t>
    <phoneticPr fontId="6" type="noConversion"/>
  </si>
  <si>
    <t>4. 읍면공무원 Civil Servants in Eup·Myeon</t>
    <phoneticPr fontId="5" type="noConversion"/>
  </si>
  <si>
    <t xml:space="preserve">       구분
연도별
읍면별</t>
    <phoneticPr fontId="9" type="noConversion"/>
  </si>
  <si>
    <t>합  계
Total</t>
    <phoneticPr fontId="5" type="noConversion"/>
  </si>
  <si>
    <t>일반직  General service</t>
    <phoneticPr fontId="9" type="noConversion"/>
  </si>
  <si>
    <t>기능직
Technicial</t>
    <phoneticPr fontId="6" type="noConversion"/>
  </si>
  <si>
    <t>계
Total</t>
    <phoneticPr fontId="5" type="noConversion"/>
  </si>
  <si>
    <t>6급
Grade 6</t>
    <phoneticPr fontId="9" type="noConversion"/>
  </si>
  <si>
    <t>8급
Grade 8</t>
    <phoneticPr fontId="9" type="noConversion"/>
  </si>
  <si>
    <t>9급
Grade 9</t>
    <phoneticPr fontId="9" type="noConversion"/>
  </si>
  <si>
    <t>전문경력관
Specialist</t>
    <phoneticPr fontId="9" type="noConversion"/>
  </si>
  <si>
    <t>지도사
Instructor</t>
    <phoneticPr fontId="6" type="noConversion"/>
  </si>
  <si>
    <t>지  도</t>
    <phoneticPr fontId="5" type="noConversion"/>
  </si>
  <si>
    <t>압  해</t>
    <phoneticPr fontId="5" type="noConversion"/>
  </si>
  <si>
    <t>증   도</t>
    <phoneticPr fontId="5" type="noConversion"/>
  </si>
  <si>
    <t>임  자</t>
    <phoneticPr fontId="5" type="noConversion"/>
  </si>
  <si>
    <t>자  은</t>
    <phoneticPr fontId="5" type="noConversion"/>
  </si>
  <si>
    <t>비  금</t>
    <phoneticPr fontId="5" type="noConversion"/>
  </si>
  <si>
    <t>도  초</t>
    <phoneticPr fontId="5" type="noConversion"/>
  </si>
  <si>
    <t>흑  산</t>
    <phoneticPr fontId="5" type="noConversion"/>
  </si>
  <si>
    <t>하  의</t>
    <phoneticPr fontId="5" type="noConversion"/>
  </si>
  <si>
    <t>신  의</t>
    <phoneticPr fontId="5" type="noConversion"/>
  </si>
  <si>
    <t>장  산</t>
    <phoneticPr fontId="5" type="noConversion"/>
  </si>
  <si>
    <t>안  좌</t>
    <phoneticPr fontId="5" type="noConversion"/>
  </si>
  <si>
    <t>팔  금</t>
    <phoneticPr fontId="5" type="noConversion"/>
  </si>
  <si>
    <t>암  태</t>
    <phoneticPr fontId="5" type="noConversion"/>
  </si>
  <si>
    <t>5. 소방공무원  Fire-fighters</t>
    <phoneticPr fontId="5" type="noConversion"/>
  </si>
  <si>
    <t>(단위 : 명)</t>
    <phoneticPr fontId="9" type="noConversion"/>
  </si>
  <si>
    <t>Unit : person</t>
    <phoneticPr fontId="9" type="noConversion"/>
  </si>
  <si>
    <t>합  계
Total</t>
    <phoneticPr fontId="9" type="noConversion"/>
  </si>
  <si>
    <t>소 방 직   Fire-fighting service</t>
    <phoneticPr fontId="5" type="noConversion"/>
  </si>
  <si>
    <t>일반직
General service</t>
    <phoneticPr fontId="5" type="noConversion"/>
  </si>
  <si>
    <t>기능직
Temporary</t>
    <phoneticPr fontId="6" type="noConversion"/>
  </si>
  <si>
    <t>별정직
Specific</t>
    <phoneticPr fontId="5" type="noConversion"/>
  </si>
  <si>
    <t>전문직
Professinal</t>
    <phoneticPr fontId="6" type="noConversion"/>
  </si>
  <si>
    <t>의용소방대
Volunteer firemen</t>
    <phoneticPr fontId="5" type="noConversion"/>
  </si>
  <si>
    <t>여성의용소방대원
Woman volunteer firemen</t>
    <phoneticPr fontId="5" type="noConversion"/>
  </si>
  <si>
    <t>계
Total</t>
    <phoneticPr fontId="5" type="noConversion"/>
  </si>
  <si>
    <t>소방정감
Deputy Fire Commissioner</t>
    <phoneticPr fontId="5" type="noConversion"/>
  </si>
  <si>
    <t>소방감
Assistant Fire Commissioner</t>
    <phoneticPr fontId="5" type="noConversion"/>
  </si>
  <si>
    <t>소방준감
Chief Superintendent</t>
    <phoneticPr fontId="5" type="noConversion"/>
  </si>
  <si>
    <t>소방정
Fire Chief</t>
    <phoneticPr fontId="5" type="noConversion"/>
  </si>
  <si>
    <t xml:space="preserve">소방령
Deputy Fire Chief </t>
    <phoneticPr fontId="5" type="noConversion"/>
  </si>
  <si>
    <t>소방경
Fire Captain</t>
    <phoneticPr fontId="5" type="noConversion"/>
  </si>
  <si>
    <t>소방위
Fire Lieutenant</t>
    <phoneticPr fontId="5" type="noConversion"/>
  </si>
  <si>
    <t>소방장
Fire Sergeantt</t>
    <phoneticPr fontId="5" type="noConversion"/>
  </si>
  <si>
    <t>소방교
Senior Firefighter</t>
    <phoneticPr fontId="5" type="noConversion"/>
  </si>
  <si>
    <t>소방사
Firefighter</t>
    <phoneticPr fontId="5" type="noConversion"/>
  </si>
  <si>
    <t>대  수
Number</t>
    <phoneticPr fontId="5" type="noConversion"/>
  </si>
  <si>
    <t>인원수
Persons</t>
    <phoneticPr fontId="5" type="noConversion"/>
  </si>
  <si>
    <t>지   도</t>
    <phoneticPr fontId="5" type="noConversion"/>
  </si>
  <si>
    <t>압   해</t>
    <phoneticPr fontId="5" type="noConversion"/>
  </si>
  <si>
    <t>증   도</t>
  </si>
  <si>
    <t>임   자</t>
    <phoneticPr fontId="5" type="noConversion"/>
  </si>
  <si>
    <t>자   은</t>
    <phoneticPr fontId="5" type="noConversion"/>
  </si>
  <si>
    <t>비   금</t>
    <phoneticPr fontId="5" type="noConversion"/>
  </si>
  <si>
    <t>도   초</t>
    <phoneticPr fontId="5" type="noConversion"/>
  </si>
  <si>
    <t>흑   산</t>
    <phoneticPr fontId="5" type="noConversion"/>
  </si>
  <si>
    <t>하   의</t>
    <phoneticPr fontId="5" type="noConversion"/>
  </si>
  <si>
    <t>신   의</t>
    <phoneticPr fontId="5" type="noConversion"/>
  </si>
  <si>
    <t>장   산</t>
    <phoneticPr fontId="5" type="noConversion"/>
  </si>
  <si>
    <t>안   좌</t>
    <phoneticPr fontId="5" type="noConversion"/>
  </si>
  <si>
    <t>팔   금</t>
    <phoneticPr fontId="5" type="noConversion"/>
  </si>
  <si>
    <t>암   태</t>
    <phoneticPr fontId="5" type="noConversion"/>
  </si>
  <si>
    <t>자료 : 신안소방서</t>
  </si>
  <si>
    <t>Source : Mokpo Fire Station</t>
    <phoneticPr fontId="9" type="noConversion"/>
  </si>
  <si>
    <t>7. 퇴직사유별 공무원  Civil Servants Retirement by Cause</t>
    <phoneticPr fontId="5" type="noConversion"/>
  </si>
  <si>
    <t>총  계
Total</t>
    <phoneticPr fontId="9" type="noConversion"/>
  </si>
  <si>
    <t>정무직
Political service</t>
    <phoneticPr fontId="9" type="noConversion"/>
  </si>
  <si>
    <t>별정직
Special administrative service</t>
    <phoneticPr fontId="9" type="noConversion"/>
  </si>
  <si>
    <t>특정직
Special service</t>
    <phoneticPr fontId="9" type="noConversion"/>
  </si>
  <si>
    <t>일반직   General</t>
    <phoneticPr fontId="9" type="noConversion"/>
  </si>
  <si>
    <t>관리운영직
Technicial</t>
    <phoneticPr fontId="11" type="noConversion"/>
  </si>
  <si>
    <t>임기제
Contractual service</t>
    <phoneticPr fontId="6" type="noConversion"/>
  </si>
  <si>
    <t xml:space="preserve">기타직
Other </t>
    <phoneticPr fontId="5" type="noConversion"/>
  </si>
  <si>
    <t>계
Total</t>
    <phoneticPr fontId="9" type="noConversion"/>
  </si>
  <si>
    <t>1급
Grade 1</t>
    <phoneticPr fontId="6" type="noConversion"/>
  </si>
  <si>
    <t>6급
Grade 6</t>
    <phoneticPr fontId="9" type="noConversion"/>
  </si>
  <si>
    <t>9급
Grade 9</t>
    <phoneticPr fontId="9" type="noConversion"/>
  </si>
  <si>
    <t>연구직
Research service</t>
    <phoneticPr fontId="5" type="noConversion"/>
  </si>
  <si>
    <t>지도직
Instruction service</t>
    <phoneticPr fontId="5" type="noConversion"/>
  </si>
  <si>
    <t>의원면직</t>
    <phoneticPr fontId="5" type="noConversion"/>
  </si>
  <si>
    <t>정년퇴직</t>
    <phoneticPr fontId="5" type="noConversion"/>
  </si>
  <si>
    <t>사       망</t>
    <phoneticPr fontId="5" type="noConversion"/>
  </si>
  <si>
    <t>명예퇴직</t>
    <phoneticPr fontId="5" type="noConversion"/>
  </si>
  <si>
    <t>파      면</t>
    <phoneticPr fontId="5" type="noConversion"/>
  </si>
  <si>
    <t>당연퇴직</t>
    <phoneticPr fontId="5" type="noConversion"/>
  </si>
  <si>
    <t>해      임</t>
    <phoneticPr fontId="5" type="noConversion"/>
  </si>
  <si>
    <t>Source : Administration Support Division</t>
    <phoneticPr fontId="9" type="noConversion"/>
  </si>
  <si>
    <t>6. 경찰공무원   Police</t>
    <phoneticPr fontId="9" type="noConversion"/>
  </si>
  <si>
    <t>(단위 : 명)</t>
    <phoneticPr fontId="9" type="noConversion"/>
  </si>
  <si>
    <t xml:space="preserve">        구분
연도별
읍면별</t>
    <phoneticPr fontId="9" type="noConversion"/>
  </si>
  <si>
    <t>합  계
Total</t>
    <phoneticPr fontId="9" type="noConversion"/>
  </si>
  <si>
    <t>경찰청 소속
Belong to the National Police Agency</t>
    <phoneticPr fontId="9" type="noConversion"/>
  </si>
  <si>
    <t>해양경찰청 소속
Belong to the Korea Coast Guard</t>
    <phoneticPr fontId="9" type="noConversion"/>
  </si>
  <si>
    <t>계
Sub-total</t>
    <phoneticPr fontId="9" type="noConversion"/>
  </si>
  <si>
    <t>지방경찰청
Regional police agency</t>
    <phoneticPr fontId="9" type="noConversion"/>
  </si>
  <si>
    <t>경찰서
Police station</t>
    <phoneticPr fontId="9" type="noConversion"/>
  </si>
  <si>
    <t>지구대 파출소
Precinct, Police box</t>
    <phoneticPr fontId="9" type="noConversion"/>
  </si>
  <si>
    <t>계
Sub-total</t>
    <phoneticPr fontId="9" type="noConversion"/>
  </si>
  <si>
    <t>지방해양경찰청
Regional coast guard</t>
    <phoneticPr fontId="9" type="noConversion"/>
  </si>
  <si>
    <t>해양경찰서
Coast guard station</t>
    <phoneticPr fontId="9" type="noConversion"/>
  </si>
  <si>
    <t>파출소 출장소 등
Coast guard box &amp; branch office</t>
    <phoneticPr fontId="9" type="noConversion"/>
  </si>
  <si>
    <t>지  도</t>
  </si>
  <si>
    <t>압  해</t>
  </si>
  <si>
    <t>증  도</t>
  </si>
  <si>
    <t>임  자</t>
  </si>
  <si>
    <t>자  은</t>
  </si>
  <si>
    <t>비  금</t>
  </si>
  <si>
    <t>도  초</t>
  </si>
  <si>
    <t>흑  산</t>
  </si>
  <si>
    <t>가  거</t>
    <phoneticPr fontId="9" type="noConversion"/>
  </si>
  <si>
    <t>하  의</t>
  </si>
  <si>
    <t>신  의</t>
  </si>
  <si>
    <t>장  산</t>
  </si>
  <si>
    <t>안  좌</t>
  </si>
  <si>
    <t>팔  금</t>
  </si>
  <si>
    <t>암  태</t>
  </si>
  <si>
    <t>자료 : 신안경찰서,해양경찰서</t>
    <phoneticPr fontId="9" type="noConversion"/>
  </si>
  <si>
    <t>Source : Mokpo Police Station, Maritime Police Station</t>
    <phoneticPr fontId="9" type="noConversion"/>
  </si>
  <si>
    <t>8. 화재발생  Occurrence of Fire</t>
    <phoneticPr fontId="5" type="noConversion"/>
  </si>
  <si>
    <t>(단위 : 건, 천원, 명)</t>
    <phoneticPr fontId="9" type="noConversion"/>
  </si>
  <si>
    <t>Unit : case, thousand won, person</t>
    <phoneticPr fontId="5" type="noConversion"/>
  </si>
  <si>
    <t>발  생
Number of fire incidents</t>
    <phoneticPr fontId="5" type="noConversion"/>
  </si>
  <si>
    <t>소  실
Burnt-down</t>
    <phoneticPr fontId="5" type="noConversion"/>
  </si>
  <si>
    <t>피 해 액
Property loss</t>
    <phoneticPr fontId="5" type="noConversion"/>
  </si>
  <si>
    <t>인명피해
Casualty</t>
    <phoneticPr fontId="5" type="noConversion"/>
  </si>
  <si>
    <t>이재민수
No. of victims</t>
    <phoneticPr fontId="5" type="noConversion"/>
  </si>
  <si>
    <t>구조인원
Lives saved</t>
    <phoneticPr fontId="5" type="noConversion"/>
  </si>
  <si>
    <t>실화
Accident</t>
    <phoneticPr fontId="5" type="noConversion"/>
  </si>
  <si>
    <t>방화
Arson</t>
    <phoneticPr fontId="5" type="noConversion"/>
  </si>
  <si>
    <t>기타
Others</t>
    <phoneticPr fontId="5" type="noConversion"/>
  </si>
  <si>
    <t>동수
No. of buildings</t>
    <phoneticPr fontId="5" type="noConversion"/>
  </si>
  <si>
    <t>이재가구수
No. of house-holds</t>
    <phoneticPr fontId="5" type="noConversion"/>
  </si>
  <si>
    <t>면적(㎡)
Area</t>
    <phoneticPr fontId="5" type="noConversion"/>
  </si>
  <si>
    <t>부동산
Immov-able property</t>
    <phoneticPr fontId="5" type="noConversion"/>
  </si>
  <si>
    <t>동산
Movable property</t>
    <phoneticPr fontId="5" type="noConversion"/>
  </si>
  <si>
    <t>계
Total</t>
    <phoneticPr fontId="5" type="noConversion"/>
  </si>
  <si>
    <t>사망
Death</t>
    <phoneticPr fontId="5" type="noConversion"/>
  </si>
  <si>
    <t>부상
Injury</t>
    <phoneticPr fontId="5" type="noConversion"/>
  </si>
  <si>
    <t>압 해</t>
    <phoneticPr fontId="5" type="noConversion"/>
  </si>
  <si>
    <t>자료 : 신안소방서(행정자치부 화재연보와 일치)</t>
  </si>
  <si>
    <t>Source : Mokpo Fire Station</t>
    <phoneticPr fontId="9" type="noConversion"/>
  </si>
  <si>
    <t>9. 발화요인별 화재발생  Fire Occurrence by Cause</t>
    <phoneticPr fontId="5" type="noConversion"/>
  </si>
  <si>
    <t>(단위 : 건)</t>
    <phoneticPr fontId="9" type="noConversion"/>
  </si>
  <si>
    <t>Unit : case</t>
    <phoneticPr fontId="5" type="noConversion"/>
  </si>
  <si>
    <t>전기적요인
Electrical</t>
    <phoneticPr fontId="5" type="noConversion"/>
  </si>
  <si>
    <t>기계적요인
Mechanical</t>
    <phoneticPr fontId="5" type="noConversion"/>
  </si>
  <si>
    <t>가스누출폭발
Gas leak(explosion)</t>
    <phoneticPr fontId="5" type="noConversion"/>
  </si>
  <si>
    <t>화학적요인
Chemicals</t>
    <phoneticPr fontId="5" type="noConversion"/>
  </si>
  <si>
    <t>교통사고
Traffic accident</t>
    <phoneticPr fontId="5" type="noConversion"/>
  </si>
  <si>
    <t>부주의
Careless</t>
    <phoneticPr fontId="5" type="noConversion"/>
  </si>
  <si>
    <t>자연적요인
Natural cause</t>
    <phoneticPr fontId="5" type="noConversion"/>
  </si>
  <si>
    <t>방화
Arson</t>
    <phoneticPr fontId="5" type="noConversion"/>
  </si>
  <si>
    <t>방화의심
Inconclusive</t>
    <phoneticPr fontId="5" type="noConversion"/>
  </si>
  <si>
    <t>기타
Others</t>
    <phoneticPr fontId="5" type="noConversion"/>
  </si>
  <si>
    <t>미상
Unknown</t>
    <phoneticPr fontId="5" type="noConversion"/>
  </si>
  <si>
    <t>압  해</t>
    <phoneticPr fontId="5" type="noConversion"/>
  </si>
  <si>
    <t>10. 장소별 화재발생  Fire Occurrence by Location</t>
    <phoneticPr fontId="5" type="noConversion"/>
  </si>
  <si>
    <t>(단위 : 건)</t>
    <phoneticPr fontId="9" type="noConversion"/>
  </si>
  <si>
    <t>Unit : case</t>
    <phoneticPr fontId="6" type="noConversion"/>
  </si>
  <si>
    <t>주거시설
Residential</t>
    <phoneticPr fontId="5" type="noConversion"/>
  </si>
  <si>
    <t>교육시설
Educational</t>
    <phoneticPr fontId="6" type="noConversion"/>
  </si>
  <si>
    <t>판매시설
Sales facility</t>
    <phoneticPr fontId="6" type="noConversion"/>
  </si>
  <si>
    <t>집합시설
Assembly facilities</t>
    <phoneticPr fontId="6" type="noConversion"/>
  </si>
  <si>
    <t>의료복지시설
Medicalcare &amp; welfare facilities</t>
    <phoneticPr fontId="6" type="noConversion"/>
  </si>
  <si>
    <t>산업시설
Industrial manufacturing</t>
    <phoneticPr fontId="6" type="noConversion"/>
  </si>
  <si>
    <t>운송시설
Transportation facilities</t>
    <phoneticPr fontId="6" type="noConversion"/>
  </si>
  <si>
    <t>문화재시설
Cultural assets</t>
    <phoneticPr fontId="6" type="noConversion"/>
  </si>
  <si>
    <t>생활서비스
Life service</t>
    <phoneticPr fontId="6" type="noConversion"/>
  </si>
  <si>
    <t>기타건축물
Others</t>
    <phoneticPr fontId="6" type="noConversion"/>
  </si>
  <si>
    <t>압  해</t>
    <phoneticPr fontId="6" type="noConversion"/>
  </si>
  <si>
    <t>Source : Mokpo Fire Station</t>
    <phoneticPr fontId="9" type="noConversion"/>
  </si>
  <si>
    <t>11. 산불발생 현황  Status of Forest Fire Outbreaks by Cause</t>
    <phoneticPr fontId="5" type="noConversion"/>
  </si>
  <si>
    <t>(단위 : ㏊, 백만원)</t>
    <phoneticPr fontId="9" type="noConversion"/>
  </si>
  <si>
    <t>Unit : ㏊, million won</t>
    <phoneticPr fontId="5" type="noConversion"/>
  </si>
  <si>
    <t xml:space="preserve">      구분
연도별</t>
    <phoneticPr fontId="5" type="noConversion"/>
  </si>
  <si>
    <t>합  계
Total</t>
    <phoneticPr fontId="5" type="noConversion"/>
  </si>
  <si>
    <t>입산자 실화
Carelessness</t>
    <phoneticPr fontId="5" type="noConversion"/>
  </si>
  <si>
    <t>논밭두렁
Weed burning</t>
    <phoneticPr fontId="5" type="noConversion"/>
  </si>
  <si>
    <t xml:space="preserve">어린이불장난
Children </t>
    <phoneticPr fontId="5" type="noConversion"/>
  </si>
  <si>
    <t>기  타
Others</t>
    <phoneticPr fontId="5" type="noConversion"/>
  </si>
  <si>
    <t>면적
Area</t>
    <phoneticPr fontId="5" type="noConversion"/>
  </si>
  <si>
    <t xml:space="preserve">피해액
Amount of damage </t>
    <phoneticPr fontId="5" type="noConversion"/>
  </si>
  <si>
    <t>면적
Area</t>
    <phoneticPr fontId="5" type="noConversion"/>
  </si>
  <si>
    <t xml:space="preserve">피해액
Amount of damage </t>
    <phoneticPr fontId="5" type="noConversion"/>
  </si>
  <si>
    <t xml:space="preserve">피해액
Amount of damage </t>
    <phoneticPr fontId="5" type="noConversion"/>
  </si>
  <si>
    <t>면적
Area</t>
    <phoneticPr fontId="5" type="noConversion"/>
  </si>
  <si>
    <t>자료 : 정원산림과</t>
    <phoneticPr fontId="9" type="noConversion"/>
  </si>
  <si>
    <t>Source : Environment &amp; Park Division</t>
    <phoneticPr fontId="9" type="noConversion"/>
  </si>
  <si>
    <t>12. 소방장비  Fire-Fighting Equipment</t>
    <phoneticPr fontId="5" type="noConversion"/>
  </si>
  <si>
    <t>(단위 : 대)</t>
    <phoneticPr fontId="9" type="noConversion"/>
  </si>
  <si>
    <t>Unit : each</t>
    <phoneticPr fontId="9" type="noConversion"/>
  </si>
  <si>
    <t xml:space="preserve">           구분
연도별         읍면별</t>
    <phoneticPr fontId="11" type="noConversion"/>
  </si>
  <si>
    <t>합 계
Total</t>
    <phoneticPr fontId="9" type="noConversion"/>
  </si>
  <si>
    <t>특수소방차   Special fire vehicle</t>
    <phoneticPr fontId="9" type="noConversion"/>
  </si>
  <si>
    <t>행정차  Administrative duty car</t>
    <phoneticPr fontId="9" type="noConversion"/>
  </si>
  <si>
    <t>기  타   Others</t>
    <phoneticPr fontId="9" type="noConversion"/>
  </si>
  <si>
    <t>고가차
Aerial ladder truck</t>
  </si>
  <si>
    <t>굴절차
Aerial ladder platform</t>
  </si>
  <si>
    <t>방수탑차
Drainage truck</t>
    <phoneticPr fontId="9" type="noConversion"/>
  </si>
  <si>
    <t>화학차
Chemical truck</t>
    <phoneticPr fontId="9" type="noConversion"/>
  </si>
  <si>
    <t>배연차
Exhaust truck</t>
    <phoneticPr fontId="6" type="noConversion"/>
  </si>
  <si>
    <t>구조
공작차
Rescue vehicle</t>
    <phoneticPr fontId="6" type="noConversion"/>
  </si>
  <si>
    <t>제독차
Detoxication</t>
    <phoneticPr fontId="9" type="noConversion"/>
  </si>
  <si>
    <t>화생
방차
CBR truck</t>
    <phoneticPr fontId="6" type="noConversion"/>
  </si>
  <si>
    <t>조명차·
조연차
 Flood-light truck</t>
    <phoneticPr fontId="9" type="noConversion"/>
  </si>
  <si>
    <t>구조
버스  Rescue bus</t>
    <phoneticPr fontId="11" type="noConversion"/>
  </si>
  <si>
    <t>펌프차  Pumper</t>
  </si>
  <si>
    <t>물탱크차
Water tank truck</t>
  </si>
  <si>
    <t>구급차 Ambulance</t>
  </si>
  <si>
    <t>지휘자
Fire command vehicle</t>
    <phoneticPr fontId="11" type="noConversion"/>
  </si>
  <si>
    <t>재난지원차
Disaster support car</t>
    <phoneticPr fontId="11" type="noConversion"/>
  </si>
  <si>
    <t>홍보차
Publicity car</t>
    <phoneticPr fontId="11" type="noConversion"/>
  </si>
  <si>
    <t>점검차
Inspection car</t>
    <phoneticPr fontId="11" type="noConversion"/>
  </si>
  <si>
    <t>순찰차
Patrol car</t>
    <phoneticPr fontId="11" type="noConversion"/>
  </si>
  <si>
    <t>화재조사차
Fire investigation car</t>
    <phoneticPr fontId="11" type="noConversion"/>
  </si>
  <si>
    <t>굴삭기
Patrol car</t>
    <phoneticPr fontId="11" type="noConversion"/>
  </si>
  <si>
    <t>견인차
Wrecker</t>
    <phoneticPr fontId="11" type="noConversion"/>
  </si>
  <si>
    <t>미분무 가스소방차
Atomized gas fire trucks</t>
    <phoneticPr fontId="11" type="noConversion"/>
  </si>
  <si>
    <t>기 타
(산불진화)
Others</t>
    <phoneticPr fontId="11" type="noConversion"/>
  </si>
  <si>
    <t xml:space="preserve">유조차
Oil tank car 
</t>
    <phoneticPr fontId="11" type="noConversion"/>
  </si>
  <si>
    <t>행정차
Passenger car</t>
    <phoneticPr fontId="11" type="noConversion"/>
  </si>
  <si>
    <t>교육용차
Educational car</t>
    <phoneticPr fontId="6" type="noConversion"/>
  </si>
  <si>
    <t>트레일러
Trailer</t>
    <phoneticPr fontId="9" type="noConversion"/>
  </si>
  <si>
    <t>헬 기
Fire helicopter</t>
    <phoneticPr fontId="11" type="noConversion"/>
  </si>
  <si>
    <t>소방구조정
Fire rescue ship</t>
    <phoneticPr fontId="6" type="noConversion"/>
  </si>
  <si>
    <t>소 계 
sub tota</t>
    <phoneticPr fontId="9" type="noConversion"/>
  </si>
  <si>
    <t>55m</t>
  </si>
  <si>
    <t>52m</t>
  </si>
  <si>
    <t>50m</t>
  </si>
  <si>
    <t>46m</t>
  </si>
  <si>
    <t>40m</t>
  </si>
  <si>
    <t>32m</t>
  </si>
  <si>
    <t>소 계 
sub tota</t>
    <phoneticPr fontId="9" type="noConversion"/>
  </si>
  <si>
    <t>45m</t>
  </si>
  <si>
    <t>41m</t>
  </si>
  <si>
    <t>35m</t>
  </si>
  <si>
    <t>27m</t>
  </si>
  <si>
    <t>18.5m</t>
    <phoneticPr fontId="6" type="noConversion"/>
  </si>
  <si>
    <t>22m</t>
  </si>
  <si>
    <t>소 계 
sub total</t>
    <phoneticPr fontId="9" type="noConversion"/>
  </si>
  <si>
    <t xml:space="preserve">내 폭  Inplosire </t>
    <phoneticPr fontId="11" type="noConversion"/>
  </si>
  <si>
    <t>고성능  High powered</t>
    <phoneticPr fontId="11" type="noConversion"/>
  </si>
  <si>
    <t>일 반  General</t>
    <phoneticPr fontId="11" type="noConversion"/>
  </si>
  <si>
    <t>소 계
Sub-total</t>
    <phoneticPr fontId="9" type="noConversion"/>
  </si>
  <si>
    <t>대 형
Large size</t>
    <phoneticPr fontId="11" type="noConversion"/>
  </si>
  <si>
    <t>중 형
Middle size</t>
    <phoneticPr fontId="11" type="noConversion"/>
  </si>
  <si>
    <t>소 형
Small size</t>
    <phoneticPr fontId="11" type="noConversion"/>
  </si>
  <si>
    <t>소 계
Sub-total</t>
    <phoneticPr fontId="9" type="noConversion"/>
  </si>
  <si>
    <t>승합형
Bus</t>
    <phoneticPr fontId="11" type="noConversion"/>
  </si>
  <si>
    <t>화물형
Truck</t>
    <phoneticPr fontId="11" type="noConversion"/>
  </si>
  <si>
    <t>승용차
Passenger car</t>
    <phoneticPr fontId="11" type="noConversion"/>
  </si>
  <si>
    <t>승합차
Bus</t>
    <phoneticPr fontId="11" type="noConversion"/>
  </si>
  <si>
    <t>화물차
Truck</t>
    <phoneticPr fontId="11" type="noConversion"/>
  </si>
  <si>
    <t>지   도</t>
    <phoneticPr fontId="5" type="noConversion"/>
  </si>
  <si>
    <t>압   해</t>
    <phoneticPr fontId="5" type="noConversion"/>
  </si>
  <si>
    <t>임   자</t>
    <phoneticPr fontId="5" type="noConversion"/>
  </si>
  <si>
    <t>자   은</t>
    <phoneticPr fontId="5" type="noConversion"/>
  </si>
  <si>
    <t>비   금</t>
    <phoneticPr fontId="5" type="noConversion"/>
  </si>
  <si>
    <t>도   초</t>
    <phoneticPr fontId="5" type="noConversion"/>
  </si>
  <si>
    <t>흑   산</t>
    <phoneticPr fontId="5" type="noConversion"/>
  </si>
  <si>
    <t>하   의</t>
    <phoneticPr fontId="5" type="noConversion"/>
  </si>
  <si>
    <t>신   의</t>
    <phoneticPr fontId="5" type="noConversion"/>
  </si>
  <si>
    <t>장   산</t>
    <phoneticPr fontId="5" type="noConversion"/>
  </si>
  <si>
    <t>안   좌</t>
    <phoneticPr fontId="5" type="noConversion"/>
  </si>
  <si>
    <t>팔   금</t>
    <phoneticPr fontId="5" type="noConversion"/>
  </si>
  <si>
    <t>암   태</t>
    <phoneticPr fontId="5" type="noConversion"/>
  </si>
  <si>
    <t>Source : Mokpo Fire Station</t>
    <phoneticPr fontId="9" type="noConversion"/>
  </si>
  <si>
    <t>13. 119 구급활동실적  119 Emergency Medical Services</t>
    <phoneticPr fontId="5" type="noConversion"/>
  </si>
  <si>
    <t>(단위 : 건)</t>
    <phoneticPr fontId="9" type="noConversion"/>
  </si>
  <si>
    <t>Unit : case</t>
    <phoneticPr fontId="9" type="noConversion"/>
  </si>
  <si>
    <t xml:space="preserve">         구분
연도별</t>
    <phoneticPr fontId="6" type="noConversion"/>
  </si>
  <si>
    <t>신고건수
No. of cases reported</t>
    <phoneticPr fontId="6" type="noConversion"/>
  </si>
  <si>
    <t>이송건수
No. of patients transported</t>
    <phoneticPr fontId="6" type="noConversion"/>
  </si>
  <si>
    <t>구급환자 유형별   By patient type</t>
    <phoneticPr fontId="6" type="noConversion"/>
  </si>
  <si>
    <t>이송병원별   By medical facilities</t>
    <phoneticPr fontId="6" type="noConversion"/>
  </si>
  <si>
    <t>질 병  Diseases</t>
    <phoneticPr fontId="6" type="noConversion"/>
  </si>
  <si>
    <t>교통사고  Traffic accident</t>
    <phoneticPr fontId="6" type="noConversion"/>
  </si>
  <si>
    <t>사고 부상  Wounded</t>
    <phoneticPr fontId="6" type="noConversion"/>
  </si>
  <si>
    <t xml:space="preserve">계
Total </t>
    <phoneticPr fontId="6" type="noConversion"/>
  </si>
  <si>
    <t>의 원
Clinics</t>
    <phoneticPr fontId="6" type="noConversion"/>
  </si>
  <si>
    <t>일반병원
Hospitals</t>
    <phoneticPr fontId="6" type="noConversion"/>
  </si>
  <si>
    <t>종합병원
General hospitals</t>
    <phoneticPr fontId="6" type="noConversion"/>
  </si>
  <si>
    <t>기 타
Others</t>
    <phoneticPr fontId="6" type="noConversion"/>
  </si>
  <si>
    <t>고협압
Hyper-tension</t>
    <phoneticPr fontId="6" type="noConversion"/>
  </si>
  <si>
    <t>당 뇨
Diabetes</t>
    <phoneticPr fontId="6" type="noConversion"/>
  </si>
  <si>
    <t>추락/낙상
Fall</t>
    <phoneticPr fontId="6" type="noConversion"/>
  </si>
  <si>
    <t>둔 상
Traumatic shock</t>
    <phoneticPr fontId="6" type="noConversion"/>
  </si>
  <si>
    <t>기 타
Others</t>
    <phoneticPr fontId="6" type="noConversion"/>
  </si>
  <si>
    <t>Source : Mokpo Fire Station</t>
    <phoneticPr fontId="9" type="noConversion"/>
  </si>
  <si>
    <t>주 : 질병 세부항목 파악불가.</t>
    <phoneticPr fontId="9" type="noConversion"/>
  </si>
  <si>
    <t>14. 119 구조활동실적  119 Rescue Services</t>
    <phoneticPr fontId="5" type="noConversion"/>
  </si>
  <si>
    <t>(단위 : 건)</t>
    <phoneticPr fontId="9" type="noConversion"/>
  </si>
  <si>
    <t>Unit : case</t>
    <phoneticPr fontId="9" type="noConversion"/>
  </si>
  <si>
    <t xml:space="preserve">        구분
연도별</t>
    <phoneticPr fontId="9" type="noConversion"/>
  </si>
  <si>
    <t>119 구조대 활동실적   119 EMS Rescue Activities</t>
    <phoneticPr fontId="6" type="noConversion"/>
  </si>
  <si>
    <t>출동건수
Active cases</t>
    <phoneticPr fontId="6" type="noConversion"/>
  </si>
  <si>
    <t>구조(처리)건수  
Rescued (assisted) cases</t>
    <phoneticPr fontId="6" type="noConversion"/>
  </si>
  <si>
    <t xml:space="preserve">구조인원(명)
Lives saved </t>
    <phoneticPr fontId="6" type="noConversion"/>
  </si>
  <si>
    <r>
      <t>미처리</t>
    </r>
    <r>
      <rPr>
        <vertAlign val="superscript"/>
        <sz val="10"/>
        <rFont val="굴림"/>
        <family val="3"/>
        <charset val="129"/>
      </rPr>
      <t>1)</t>
    </r>
    <r>
      <rPr>
        <sz val="10"/>
        <rFont val="굴림"/>
        <family val="3"/>
        <charset val="129"/>
      </rPr>
      <t xml:space="preserve">
(자체처리,
허위 등)
Unaccounted cases</t>
    </r>
    <phoneticPr fontId="6" type="noConversion"/>
  </si>
  <si>
    <t>사고종별 구조인원(명)  Lives saved, by accident type</t>
    <phoneticPr fontId="6" type="noConversion"/>
  </si>
  <si>
    <t>인명구조
Rescue</t>
    <phoneticPr fontId="6" type="noConversion"/>
  </si>
  <si>
    <t>안전조치
Safety action</t>
    <phoneticPr fontId="6" type="noConversion"/>
  </si>
  <si>
    <t>기타
Others</t>
    <phoneticPr fontId="6" type="noConversion"/>
  </si>
  <si>
    <t>계
Total</t>
    <phoneticPr fontId="6" type="noConversion"/>
  </si>
  <si>
    <t>화 재
Fire</t>
    <phoneticPr fontId="6" type="noConversion"/>
  </si>
  <si>
    <t>교통사고
Traffic accident</t>
    <phoneticPr fontId="6" type="noConversion"/>
  </si>
  <si>
    <t>수 난
Water accident</t>
    <phoneticPr fontId="6" type="noConversion"/>
  </si>
  <si>
    <t>기 계
Machinery</t>
    <phoneticPr fontId="6" type="noConversion"/>
  </si>
  <si>
    <t>승강기
Elevator</t>
    <phoneticPr fontId="6" type="noConversion"/>
  </si>
  <si>
    <t>산 악
Mountain accident</t>
    <phoneticPr fontId="6" type="noConversion"/>
  </si>
  <si>
    <t>갇 힘
Confinement</t>
    <phoneticPr fontId="6" type="noConversion"/>
  </si>
  <si>
    <t>기 타
Others</t>
    <phoneticPr fontId="6" type="noConversion"/>
  </si>
  <si>
    <t>주1) 미처리는 출동했으나 이미 자력구조 등으로 119 구조대의 활동이 불필요한 경우</t>
    <phoneticPr fontId="6" type="noConversion"/>
  </si>
  <si>
    <t>Unaccounted cases’ refer to active cases wherein an assistance of rescue squad was not needed, e.g. self-assisted cases.</t>
  </si>
  <si>
    <t>15. 재난사고 발생  및 피해현황  Social Disasters and Damages</t>
    <phoneticPr fontId="5" type="noConversion"/>
  </si>
  <si>
    <t>(단위 : 건, 명, 천원)</t>
    <phoneticPr fontId="9" type="noConversion"/>
  </si>
  <si>
    <t>Unit : case, person, thousand won</t>
    <phoneticPr fontId="5" type="noConversion"/>
  </si>
  <si>
    <t xml:space="preserve">     
     구분
연도별</t>
    <phoneticPr fontId="5" type="noConversion"/>
  </si>
  <si>
    <t>합  계
Total</t>
    <phoneticPr fontId="9" type="noConversion"/>
  </si>
  <si>
    <t>화  재
Fire incident</t>
    <phoneticPr fontId="5" type="noConversion"/>
  </si>
  <si>
    <t>산  불
Forest fire</t>
    <phoneticPr fontId="5" type="noConversion"/>
  </si>
  <si>
    <t>붕  괴
Collapse</t>
    <phoneticPr fontId="5" type="noConversion"/>
  </si>
  <si>
    <t>폭  발
Explosion</t>
    <phoneticPr fontId="5" type="noConversion"/>
  </si>
  <si>
    <t>도로교통
Motor vehicle accident</t>
    <phoneticPr fontId="5" type="noConversion"/>
  </si>
  <si>
    <t>환경오염
Environmental pollution</t>
    <phoneticPr fontId="5" type="noConversion"/>
  </si>
  <si>
    <t>유.도선
Barge</t>
    <phoneticPr fontId="5" type="noConversion"/>
  </si>
  <si>
    <t>해  난
Marine accident</t>
    <phoneticPr fontId="5" type="noConversion"/>
  </si>
  <si>
    <t>기  타
Others</t>
    <phoneticPr fontId="5" type="noConversion"/>
  </si>
  <si>
    <t>인적피해  Human damage</t>
    <phoneticPr fontId="11" type="noConversion"/>
  </si>
  <si>
    <t>재산피해
Property loss</t>
    <phoneticPr fontId="5" type="noConversion"/>
  </si>
  <si>
    <t>인명피해  No. of casualties</t>
    <phoneticPr fontId="11" type="noConversion"/>
  </si>
  <si>
    <t>이재민 발생  Refugees</t>
    <phoneticPr fontId="5" type="noConversion"/>
  </si>
  <si>
    <t>건
Cases</t>
    <phoneticPr fontId="5" type="noConversion"/>
  </si>
  <si>
    <t>인원
Persons</t>
    <phoneticPr fontId="5" type="noConversion"/>
  </si>
  <si>
    <t>건
Cases</t>
    <phoneticPr fontId="5" type="noConversion"/>
  </si>
  <si>
    <t>건
Cases</t>
    <phoneticPr fontId="5" type="noConversion"/>
  </si>
  <si>
    <t>인원
Persons</t>
    <phoneticPr fontId="5" type="noConversion"/>
  </si>
  <si>
    <t>건
Cases</t>
    <phoneticPr fontId="5" type="noConversion"/>
  </si>
  <si>
    <t>사망  Death</t>
    <phoneticPr fontId="5" type="noConversion"/>
  </si>
  <si>
    <t>부상  Injury</t>
    <phoneticPr fontId="5" type="noConversion"/>
  </si>
  <si>
    <t>세대수
Household</t>
    <phoneticPr fontId="5" type="noConversion"/>
  </si>
  <si>
    <t>인원  Persons</t>
    <phoneticPr fontId="5" type="noConversion"/>
  </si>
  <si>
    <t>계
Total</t>
    <phoneticPr fontId="11" type="noConversion"/>
  </si>
  <si>
    <t>남
Male</t>
    <phoneticPr fontId="11" type="noConversion"/>
  </si>
  <si>
    <t>여
Female</t>
    <phoneticPr fontId="11" type="noConversion"/>
  </si>
  <si>
    <t>남
Male</t>
    <phoneticPr fontId="11" type="noConversion"/>
  </si>
  <si>
    <t>자료 : 안전관리과</t>
    <phoneticPr fontId="6" type="noConversion"/>
  </si>
  <si>
    <t>Source : Construction Risk Management Division</t>
    <phoneticPr fontId="9" type="noConversion"/>
  </si>
  <si>
    <t>16. 풍수해 발생  Storm and Flood Damage</t>
    <phoneticPr fontId="5" type="noConversion"/>
  </si>
  <si>
    <t>(단위 : 명, ha, 천원)</t>
    <phoneticPr fontId="9" type="noConversion"/>
  </si>
  <si>
    <t>Unit : person, ha, thousand won</t>
    <phoneticPr fontId="5" type="noConversion"/>
  </si>
  <si>
    <t xml:space="preserve">       구분
연도별
읍면별</t>
    <phoneticPr fontId="6" type="noConversion"/>
  </si>
  <si>
    <t>사망 및 실종
Death &amp; missing</t>
    <phoneticPr fontId="5" type="noConversion"/>
  </si>
  <si>
    <t>이재민
Disaster victims</t>
    <phoneticPr fontId="5" type="noConversion"/>
  </si>
  <si>
    <t>침수면적
Flooded area</t>
    <phoneticPr fontId="5" type="noConversion"/>
  </si>
  <si>
    <t>피 해 액   Amount of damage</t>
    <phoneticPr fontId="5" type="noConversion"/>
  </si>
  <si>
    <t>건물
Building</t>
    <phoneticPr fontId="5" type="noConversion"/>
  </si>
  <si>
    <t>선박
Ship</t>
    <phoneticPr fontId="5" type="noConversion"/>
  </si>
  <si>
    <t>농경지
Farmland</t>
    <phoneticPr fontId="5" type="noConversion"/>
  </si>
  <si>
    <t>공공시설
Public facilities</t>
    <phoneticPr fontId="5" type="noConversion"/>
  </si>
  <si>
    <t>기 타(농작물 등)
Others</t>
    <phoneticPr fontId="5" type="noConversion"/>
  </si>
  <si>
    <t>지   도</t>
  </si>
  <si>
    <t>임   자</t>
  </si>
  <si>
    <t>자   은</t>
  </si>
  <si>
    <t>비   금</t>
  </si>
  <si>
    <t>도   초</t>
  </si>
  <si>
    <t>흑   산</t>
  </si>
  <si>
    <t>하   의</t>
  </si>
  <si>
    <t>신   의</t>
  </si>
  <si>
    <t>장   산</t>
  </si>
  <si>
    <t>안   좌</t>
  </si>
  <si>
    <t>팔   금</t>
  </si>
  <si>
    <t>암   태</t>
  </si>
  <si>
    <t>관광진흥과</t>
    <phoneticPr fontId="9" type="noConversion"/>
  </si>
  <si>
    <t>문화예술과</t>
    <phoneticPr fontId="9" type="noConversion"/>
  </si>
  <si>
    <t>뮤지엄파크지원과</t>
    <phoneticPr fontId="9" type="noConversion"/>
  </si>
  <si>
    <t>세계유산과</t>
    <phoneticPr fontId="9" type="noConversion"/>
  </si>
  <si>
    <t>행정지원과</t>
    <phoneticPr fontId="9" type="noConversion"/>
  </si>
  <si>
    <t>세무회계과</t>
    <phoneticPr fontId="9" type="noConversion"/>
  </si>
  <si>
    <t>안전관리과</t>
    <phoneticPr fontId="9" type="noConversion"/>
  </si>
  <si>
    <t>건설과</t>
    <phoneticPr fontId="9" type="noConversion"/>
  </si>
  <si>
    <t>섬발전진흥과</t>
    <phoneticPr fontId="9" type="noConversion"/>
  </si>
  <si>
    <t>해양수산과</t>
    <phoneticPr fontId="9" type="noConversion"/>
  </si>
  <si>
    <t>해양자원과</t>
    <phoneticPr fontId="9" type="noConversion"/>
  </si>
  <si>
    <t>천일염지원과</t>
    <phoneticPr fontId="9" type="noConversion"/>
  </si>
  <si>
    <t>신재생에너지과</t>
    <phoneticPr fontId="9" type="noConversion"/>
  </si>
  <si>
    <t>교통지원과</t>
    <phoneticPr fontId="9" type="noConversion"/>
  </si>
  <si>
    <t>경제유통과</t>
    <phoneticPr fontId="9" type="noConversion"/>
  </si>
  <si>
    <t xml:space="preserve">                       구분
연도별
실과별</t>
    <phoneticPr fontId="6" type="noConversion"/>
  </si>
  <si>
    <t>주 : ( ) 는 국가공무원수임.</t>
    <phoneticPr fontId="9" type="noConversion"/>
  </si>
  <si>
    <t>의회사무과</t>
    <phoneticPr fontId="6" type="noConversion"/>
  </si>
  <si>
    <t>가거도관리사무소</t>
    <phoneticPr fontId="9" type="noConversion"/>
  </si>
  <si>
    <t>흑산공항지원단</t>
    <phoneticPr fontId="9" type="noConversion"/>
  </si>
  <si>
    <t>도시개발사업소</t>
    <phoneticPr fontId="9" type="noConversion"/>
  </si>
  <si>
    <t>병풍도관리사무소</t>
    <phoneticPr fontId="9" type="noConversion"/>
  </si>
  <si>
    <t>귀촌지원센터</t>
    <phoneticPr fontId="9" type="noConversion"/>
  </si>
  <si>
    <t>붉은해변공원사업소</t>
    <phoneticPr fontId="9" type="noConversion"/>
  </si>
  <si>
    <t>가고싶은섬지원단</t>
    <phoneticPr fontId="9" type="noConversion"/>
  </si>
  <si>
    <t>퍼플섬관리사무소</t>
    <phoneticPr fontId="6" type="noConversion"/>
  </si>
  <si>
    <t xml:space="preserve">                         구분
연도별
실과별</t>
    <phoneticPr fontId="6" type="noConversion"/>
  </si>
  <si>
    <t>자료 : 고향사랑지원과</t>
    <phoneticPr fontId="6" type="noConversion"/>
  </si>
  <si>
    <t>Source : Administration Support Division</t>
    <phoneticPr fontId="9" type="noConversion"/>
  </si>
  <si>
    <t xml:space="preserve">          구분
연도별
읍면별</t>
    <phoneticPr fontId="9" type="noConversion"/>
  </si>
  <si>
    <t xml:space="preserve">        구분
연도별
읍면별</t>
    <phoneticPr fontId="5" type="noConversion"/>
  </si>
  <si>
    <t xml:space="preserve">          구분
연도별
사유별</t>
    <phoneticPr fontId="11" type="noConversion"/>
  </si>
  <si>
    <t xml:space="preserve">      구분
연도별
읍면별</t>
    <phoneticPr fontId="9" type="noConversion"/>
  </si>
  <si>
    <t xml:space="preserve">       구분
연도별
읍면별</t>
    <phoneticPr fontId="5" type="noConversion"/>
  </si>
  <si>
    <t>삼륜차
Three wheeled vehicle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</si>
</sst>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</numFmts>
  <fonts count="4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sz val="8"/>
      <name val="돋움"/>
      <family val="3"/>
      <charset val="129"/>
    </font>
    <font>
      <b/>
      <sz val="12"/>
      <name val="굴림"/>
      <family val="3"/>
      <charset val="129"/>
    </font>
    <font>
      <sz val="9"/>
      <name val="굴림"/>
      <family val="3"/>
      <charset val="129"/>
    </font>
    <font>
      <sz val="8"/>
      <name val="맑은 고딕"/>
      <family val="3"/>
      <charset val="129"/>
      <scheme val="minor"/>
    </font>
    <font>
      <sz val="10"/>
      <name val="굴림"/>
      <family val="3"/>
      <charset val="129"/>
    </font>
    <font>
      <sz val="8"/>
      <name val="맑은 고딕"/>
      <family val="3"/>
      <charset val="129"/>
    </font>
    <font>
      <b/>
      <sz val="10"/>
      <name val="굴림"/>
      <family val="3"/>
      <charset val="129"/>
    </font>
    <font>
      <sz val="8"/>
      <name val="굴림"/>
      <family val="3"/>
      <charset val="129"/>
    </font>
    <font>
      <sz val="10"/>
      <color theme="1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굴림"/>
      <family val="3"/>
      <charset val="129"/>
    </font>
    <font>
      <sz val="11"/>
      <color rgb="FF000000"/>
      <name val="돋움"/>
      <family val="3"/>
      <charset val="129"/>
    </font>
    <font>
      <sz val="11"/>
      <name val="돋움"/>
      <family val="3"/>
      <charset val="129"/>
    </font>
    <font>
      <b/>
      <sz val="10"/>
      <color rgb="FF000000"/>
      <name val="굴림"/>
      <family val="3"/>
      <charset val="129"/>
    </font>
    <font>
      <sz val="9"/>
      <color rgb="FF000000"/>
      <name val="굴림"/>
      <family val="3"/>
      <charset val="129"/>
    </font>
    <font>
      <b/>
      <sz val="12"/>
      <color theme="1"/>
      <name val="굴림"/>
      <family val="3"/>
      <charset val="129"/>
    </font>
    <font>
      <sz val="10"/>
      <color rgb="FF000000"/>
      <name val="돋움"/>
      <family val="3"/>
      <charset val="129"/>
    </font>
    <font>
      <sz val="10"/>
      <name val="굴림체"/>
      <family val="3"/>
      <charset val="129"/>
    </font>
    <font>
      <sz val="9"/>
      <color indexed="8"/>
      <name val="굴림"/>
      <family val="3"/>
      <charset val="129"/>
    </font>
    <font>
      <sz val="10"/>
      <color rgb="FFFFFFFF"/>
      <name val="맑은 고딕"/>
      <family val="3"/>
      <charset val="129"/>
    </font>
    <font>
      <sz val="11"/>
      <color indexed="8"/>
      <name val="돋움"/>
      <family val="3"/>
      <charset val="129"/>
    </font>
    <font>
      <sz val="9"/>
      <color indexed="8"/>
      <name val="돋움"/>
      <family val="3"/>
      <charset val="129"/>
    </font>
    <font>
      <sz val="10"/>
      <color indexed="8"/>
      <name val="굴림"/>
      <family val="3"/>
      <charset val="129"/>
    </font>
    <font>
      <b/>
      <sz val="11"/>
      <color indexed="8"/>
      <name val="맑은 고딕"/>
      <family val="3"/>
      <charset val="129"/>
    </font>
    <font>
      <sz val="11"/>
      <name val="맑은 고딕"/>
      <family val="3"/>
      <charset val="129"/>
    </font>
    <font>
      <sz val="11"/>
      <color indexed="8"/>
      <name val="굴림"/>
      <family val="3"/>
      <charset val="129"/>
    </font>
    <font>
      <b/>
      <sz val="11"/>
      <name val="돋움"/>
      <family val="3"/>
      <charset val="129"/>
    </font>
    <font>
      <sz val="9"/>
      <color indexed="8"/>
      <name val="맑은 고딕"/>
      <family val="3"/>
      <charset val="129"/>
    </font>
    <font>
      <vertAlign val="superscript"/>
      <sz val="10"/>
      <name val="굴림"/>
      <family val="3"/>
      <charset val="129"/>
    </font>
    <font>
      <sz val="9"/>
      <name val="돋움"/>
      <family val="3"/>
      <charset val="129"/>
    </font>
    <font>
      <b/>
      <sz val="11"/>
      <color indexed="8"/>
      <name val="굴림"/>
      <family val="3"/>
      <charset val="129"/>
    </font>
    <font>
      <b/>
      <sz val="9"/>
      <name val="굴림"/>
      <family val="3"/>
      <charset val="129"/>
    </font>
    <font>
      <sz val="9"/>
      <color theme="1"/>
      <name val="굴림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</fills>
  <borders count="57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1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hair">
        <color indexed="64"/>
      </right>
      <top/>
      <bottom style="thin">
        <color theme="1"/>
      </bottom>
      <diagonal/>
    </border>
    <border>
      <left style="hair">
        <color indexed="64"/>
      </left>
      <right style="hair">
        <color indexed="64"/>
      </right>
      <top/>
      <bottom style="thin">
        <color theme="1"/>
      </bottom>
      <diagonal/>
    </border>
    <border>
      <left style="hair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hair">
        <color indexed="64"/>
      </right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/>
      <bottom style="thin">
        <color rgb="FF000000"/>
      </bottom>
      <diagonal/>
    </border>
    <border>
      <left style="hair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0">
    <xf numFmtId="0" fontId="0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41" fontId="15" fillId="0" borderId="0" applyFont="0" applyFill="0" applyBorder="0" applyAlignment="0" applyProtection="0">
      <alignment vertical="center"/>
    </xf>
    <xf numFmtId="41" fontId="1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8" borderId="0">
      <alignment vertical="center"/>
    </xf>
    <xf numFmtId="0" fontId="16" fillId="9" borderId="0">
      <alignment vertical="center"/>
    </xf>
    <xf numFmtId="0" fontId="16" fillId="10" borderId="0">
      <alignment vertical="center"/>
    </xf>
    <xf numFmtId="0" fontId="26" fillId="11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9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8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</cellStyleXfs>
  <cellXfs count="426">
    <xf numFmtId="0" fontId="0" fillId="0" borderId="0" xfId="0">
      <alignment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41" fontId="10" fillId="0" borderId="0" xfId="2" applyFont="1" applyAlignment="1">
      <alignment horizontal="center" vertical="center"/>
    </xf>
    <xf numFmtId="41" fontId="10" fillId="2" borderId="2" xfId="2" applyFont="1" applyFill="1" applyBorder="1" applyAlignment="1">
      <alignment horizontal="center" vertical="center" wrapText="1"/>
    </xf>
    <xf numFmtId="0" fontId="10" fillId="2" borderId="2" xfId="2" applyNumberFormat="1" applyFont="1" applyFill="1" applyBorder="1" applyAlignment="1">
      <alignment horizontal="center" vertical="center" wrapText="1"/>
    </xf>
    <xf numFmtId="0" fontId="10" fillId="0" borderId="4" xfId="2" applyNumberFormat="1" applyFont="1" applyFill="1" applyBorder="1" applyAlignment="1">
      <alignment horizontal="center" vertical="center"/>
    </xf>
    <xf numFmtId="41" fontId="10" fillId="0" borderId="5" xfId="2" applyFont="1" applyFill="1" applyBorder="1" applyAlignment="1">
      <alignment horizontal="center" vertical="center"/>
    </xf>
    <xf numFmtId="41" fontId="10" fillId="0" borderId="6" xfId="2" applyFont="1" applyFill="1" applyBorder="1" applyAlignment="1">
      <alignment horizontal="center" vertical="center"/>
    </xf>
    <xf numFmtId="41" fontId="10" fillId="0" borderId="7" xfId="2" applyFont="1" applyFill="1" applyBorder="1" applyAlignment="1">
      <alignment horizontal="center" vertical="center"/>
    </xf>
    <xf numFmtId="41" fontId="10" fillId="0" borderId="0" xfId="2" applyFont="1" applyFill="1" applyAlignment="1">
      <alignment horizontal="center" vertical="center"/>
    </xf>
    <xf numFmtId="0" fontId="12" fillId="3" borderId="4" xfId="2" applyNumberFormat="1" applyFont="1" applyFill="1" applyBorder="1" applyAlignment="1">
      <alignment horizontal="center" vertical="center"/>
    </xf>
    <xf numFmtId="41" fontId="12" fillId="3" borderId="5" xfId="2" applyFont="1" applyFill="1" applyBorder="1" applyAlignment="1">
      <alignment horizontal="center" vertical="center"/>
    </xf>
    <xf numFmtId="41" fontId="12" fillId="3" borderId="6" xfId="2" applyFont="1" applyFill="1" applyBorder="1" applyAlignment="1">
      <alignment horizontal="center" vertical="center"/>
    </xf>
    <xf numFmtId="41" fontId="12" fillId="3" borderId="7" xfId="2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41" fontId="10" fillId="4" borderId="5" xfId="2" applyFont="1" applyFill="1" applyBorder="1" applyAlignment="1">
      <alignment horizontal="center" vertical="center"/>
    </xf>
    <xf numFmtId="41" fontId="10" fillId="4" borderId="6" xfId="2" applyFont="1" applyFill="1" applyBorder="1" applyAlignment="1">
      <alignment horizontal="center" vertical="center"/>
    </xf>
    <xf numFmtId="41" fontId="10" fillId="4" borderId="7" xfId="2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41" fontId="10" fillId="4" borderId="9" xfId="2" applyFont="1" applyFill="1" applyBorder="1" applyAlignment="1">
      <alignment horizontal="center" vertical="center"/>
    </xf>
    <xf numFmtId="41" fontId="10" fillId="4" borderId="10" xfId="2" applyFont="1" applyFill="1" applyBorder="1" applyAlignment="1">
      <alignment horizontal="center" vertical="center"/>
    </xf>
    <xf numFmtId="41" fontId="12" fillId="4" borderId="10" xfId="2" applyFont="1" applyFill="1" applyBorder="1" applyAlignment="1">
      <alignment horizontal="center" vertical="center"/>
    </xf>
    <xf numFmtId="41" fontId="10" fillId="4" borderId="11" xfId="2" applyFont="1" applyFill="1" applyBorder="1" applyAlignment="1">
      <alignment horizontal="center" vertical="center"/>
    </xf>
    <xf numFmtId="41" fontId="10" fillId="0" borderId="5" xfId="2" applyFont="1" applyFill="1" applyBorder="1" applyAlignment="1">
      <alignment horizontal="right" vertical="center"/>
    </xf>
    <xf numFmtId="41" fontId="10" fillId="0" borderId="6" xfId="2" applyFont="1" applyFill="1" applyBorder="1" applyAlignment="1">
      <alignment horizontal="right" vertical="center"/>
    </xf>
    <xf numFmtId="41" fontId="10" fillId="0" borderId="7" xfId="2" applyFont="1" applyFill="1" applyBorder="1" applyAlignment="1">
      <alignment horizontal="right" vertical="center"/>
    </xf>
    <xf numFmtId="41" fontId="10" fillId="0" borderId="14" xfId="2" applyFont="1" applyFill="1" applyBorder="1" applyAlignment="1">
      <alignment horizontal="right" vertical="center"/>
    </xf>
    <xf numFmtId="41" fontId="10" fillId="0" borderId="15" xfId="2" applyFont="1" applyFill="1" applyBorder="1" applyAlignment="1">
      <alignment horizontal="right" vertical="center"/>
    </xf>
    <xf numFmtId="41" fontId="12" fillId="3" borderId="15" xfId="2" applyFont="1" applyFill="1" applyBorder="1" applyAlignment="1">
      <alignment horizontal="right" vertical="center"/>
    </xf>
    <xf numFmtId="0" fontId="10" fillId="4" borderId="4" xfId="2" applyNumberFormat="1" applyFont="1" applyFill="1" applyBorder="1" applyAlignment="1">
      <alignment horizontal="center" vertical="center"/>
    </xf>
    <xf numFmtId="41" fontId="14" fillId="4" borderId="6" xfId="2" applyFont="1" applyFill="1" applyBorder="1" applyAlignment="1">
      <alignment horizontal="right" vertical="center"/>
    </xf>
    <xf numFmtId="41" fontId="14" fillId="4" borderId="6" xfId="2" applyFont="1" applyFill="1" applyBorder="1" applyAlignment="1">
      <alignment horizontal="center" vertical="center"/>
    </xf>
    <xf numFmtId="41" fontId="10" fillId="4" borderId="6" xfId="2" applyFont="1" applyFill="1" applyBorder="1" applyAlignment="1">
      <alignment horizontal="right" vertical="center"/>
    </xf>
    <xf numFmtId="41" fontId="14" fillId="4" borderId="7" xfId="2" applyFont="1" applyFill="1" applyBorder="1" applyAlignment="1">
      <alignment horizontal="right" vertical="center"/>
    </xf>
    <xf numFmtId="0" fontId="10" fillId="4" borderId="4" xfId="1" applyFont="1" applyFill="1" applyBorder="1" applyAlignment="1">
      <alignment horizontal="center" vertical="center"/>
    </xf>
    <xf numFmtId="41" fontId="14" fillId="4" borderId="10" xfId="2" applyFont="1" applyFill="1" applyBorder="1" applyAlignment="1">
      <alignment horizontal="right" vertical="center"/>
    </xf>
    <xf numFmtId="41" fontId="14" fillId="4" borderId="10" xfId="2" applyFont="1" applyFill="1" applyBorder="1" applyAlignment="1">
      <alignment horizontal="center" vertical="center"/>
    </xf>
    <xf numFmtId="41" fontId="10" fillId="4" borderId="10" xfId="2" applyFont="1" applyFill="1" applyBorder="1" applyAlignment="1">
      <alignment horizontal="right" vertical="center"/>
    </xf>
    <xf numFmtId="41" fontId="14" fillId="4" borderId="11" xfId="2" applyFont="1" applyFill="1" applyBorder="1" applyAlignment="1">
      <alignment horizontal="right" vertical="center"/>
    </xf>
    <xf numFmtId="41" fontId="12" fillId="3" borderId="5" xfId="2" applyFont="1" applyFill="1" applyBorder="1" applyAlignment="1">
      <alignment horizontal="right" vertical="center"/>
    </xf>
    <xf numFmtId="41" fontId="12" fillId="3" borderId="6" xfId="2" applyFont="1" applyFill="1" applyBorder="1" applyAlignment="1">
      <alignment horizontal="right" vertical="center"/>
    </xf>
    <xf numFmtId="41" fontId="10" fillId="4" borderId="12" xfId="2" applyFont="1" applyFill="1" applyBorder="1" applyAlignment="1">
      <alignment horizontal="right" vertical="center"/>
    </xf>
    <xf numFmtId="41" fontId="10" fillId="4" borderId="14" xfId="3" applyFont="1" applyFill="1" applyBorder="1" applyAlignment="1">
      <alignment horizontal="center" vertical="center"/>
    </xf>
    <xf numFmtId="41" fontId="12" fillId="4" borderId="6" xfId="2" applyNumberFormat="1" applyFont="1" applyFill="1" applyBorder="1" applyAlignment="1">
      <alignment horizontal="right" vertical="center"/>
    </xf>
    <xf numFmtId="41" fontId="10" fillId="4" borderId="6" xfId="3" applyNumberFormat="1" applyFont="1" applyFill="1" applyBorder="1" applyAlignment="1">
      <alignment horizontal="center" vertical="center"/>
    </xf>
    <xf numFmtId="41" fontId="10" fillId="4" borderId="6" xfId="4" applyNumberFormat="1" applyFont="1" applyFill="1" applyBorder="1" applyAlignment="1">
      <alignment horizontal="center" vertical="center"/>
    </xf>
    <xf numFmtId="41" fontId="10" fillId="4" borderId="7" xfId="4" applyNumberFormat="1" applyFont="1" applyFill="1" applyBorder="1" applyAlignment="1">
      <alignment horizontal="center" vertical="center"/>
    </xf>
    <xf numFmtId="41" fontId="10" fillId="4" borderId="14" xfId="3" applyNumberFormat="1" applyFont="1" applyFill="1" applyBorder="1" applyAlignment="1">
      <alignment horizontal="center" vertical="center"/>
    </xf>
    <xf numFmtId="41" fontId="10" fillId="4" borderId="6" xfId="2" applyNumberFormat="1" applyFont="1" applyFill="1" applyBorder="1" applyAlignment="1">
      <alignment horizontal="center" vertical="center"/>
    </xf>
    <xf numFmtId="41" fontId="10" fillId="4" borderId="15" xfId="3" applyNumberFormat="1" applyFont="1" applyFill="1" applyBorder="1" applyAlignment="1">
      <alignment horizontal="center" vertical="center"/>
    </xf>
    <xf numFmtId="41" fontId="10" fillId="4" borderId="4" xfId="2" applyFont="1" applyFill="1" applyBorder="1" applyAlignment="1">
      <alignment horizontal="center" vertical="center"/>
    </xf>
    <xf numFmtId="41" fontId="10" fillId="4" borderId="17" xfId="4" applyNumberFormat="1" applyFont="1" applyFill="1" applyBorder="1" applyAlignment="1">
      <alignment horizontal="center" vertical="center"/>
    </xf>
    <xf numFmtId="41" fontId="10" fillId="4" borderId="14" xfId="4" applyNumberFormat="1" applyFont="1" applyFill="1" applyBorder="1" applyAlignment="1">
      <alignment horizontal="center" vertical="center"/>
    </xf>
    <xf numFmtId="41" fontId="12" fillId="4" borderId="14" xfId="2" applyNumberFormat="1" applyFont="1" applyFill="1" applyBorder="1" applyAlignment="1">
      <alignment horizontal="right" vertical="center"/>
    </xf>
    <xf numFmtId="41" fontId="10" fillId="4" borderId="9" xfId="2" applyFont="1" applyFill="1" applyBorder="1" applyAlignment="1">
      <alignment horizontal="right" vertical="center"/>
    </xf>
    <xf numFmtId="41" fontId="10" fillId="4" borderId="10" xfId="3" applyFont="1" applyFill="1" applyBorder="1" applyAlignment="1">
      <alignment horizontal="center" vertical="center"/>
    </xf>
    <xf numFmtId="41" fontId="10" fillId="4" borderId="10" xfId="3" applyFont="1" applyFill="1" applyBorder="1" applyAlignment="1">
      <alignment horizontal="right" vertical="center"/>
    </xf>
    <xf numFmtId="41" fontId="12" fillId="4" borderId="10" xfId="2" applyNumberFormat="1" applyFont="1" applyFill="1" applyBorder="1" applyAlignment="1">
      <alignment horizontal="right" vertical="center"/>
    </xf>
    <xf numFmtId="41" fontId="10" fillId="4" borderId="10" xfId="3" applyNumberFormat="1" applyFont="1" applyFill="1" applyBorder="1" applyAlignment="1">
      <alignment horizontal="center" vertical="center"/>
    </xf>
    <xf numFmtId="41" fontId="10" fillId="4" borderId="10" xfId="4" applyNumberFormat="1" applyFont="1" applyFill="1" applyBorder="1" applyAlignment="1">
      <alignment horizontal="center" vertical="center"/>
    </xf>
    <xf numFmtId="41" fontId="10" fillId="4" borderId="10" xfId="2" applyNumberFormat="1" applyFont="1" applyFill="1" applyBorder="1" applyAlignment="1">
      <alignment horizontal="center" vertical="center"/>
    </xf>
    <xf numFmtId="41" fontId="10" fillId="4" borderId="11" xfId="3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8" fillId="0" borderId="0" xfId="1" applyFont="1" applyBorder="1" applyAlignment="1">
      <alignment horizontal="right" vertical="center"/>
    </xf>
    <xf numFmtId="41" fontId="10" fillId="4" borderId="12" xfId="2" applyFont="1" applyFill="1" applyBorder="1" applyAlignment="1">
      <alignment horizontal="center" vertical="center"/>
    </xf>
    <xf numFmtId="41" fontId="10" fillId="4" borderId="6" xfId="3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8" fillId="0" borderId="0" xfId="5" applyFont="1" applyAlignment="1">
      <alignment horizontal="left" vertical="center"/>
    </xf>
    <xf numFmtId="41" fontId="8" fillId="2" borderId="2" xfId="2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41" fontId="10" fillId="0" borderId="6" xfId="2" applyFont="1" applyBorder="1" applyAlignment="1">
      <alignment horizontal="right" vertical="center"/>
    </xf>
    <xf numFmtId="41" fontId="12" fillId="3" borderId="7" xfId="2" applyFont="1" applyFill="1" applyBorder="1" applyAlignment="1">
      <alignment horizontal="right" vertical="center"/>
    </xf>
    <xf numFmtId="41" fontId="12" fillId="0" borderId="0" xfId="2" applyFont="1" applyAlignment="1">
      <alignment horizontal="center" vertical="center"/>
    </xf>
    <xf numFmtId="41" fontId="10" fillId="4" borderId="5" xfId="2" applyFont="1" applyFill="1" applyBorder="1" applyAlignment="1">
      <alignment horizontal="right" vertical="center"/>
    </xf>
    <xf numFmtId="41" fontId="17" fillId="4" borderId="6" xfId="6" applyNumberFormat="1" applyFont="1" applyFill="1" applyBorder="1" applyAlignment="1">
      <alignment horizontal="right" vertical="center"/>
    </xf>
    <xf numFmtId="41" fontId="17" fillId="4" borderId="5" xfId="6" applyNumberFormat="1" applyFont="1" applyFill="1" applyBorder="1" applyAlignment="1">
      <alignment horizontal="right" vertical="center"/>
    </xf>
    <xf numFmtId="41" fontId="17" fillId="4" borderId="18" xfId="6" applyNumberFormat="1" applyFont="1" applyFill="1" applyBorder="1" applyAlignment="1">
      <alignment horizontal="right" vertical="center"/>
    </xf>
    <xf numFmtId="0" fontId="10" fillId="0" borderId="0" xfId="5" applyFont="1" applyAlignment="1">
      <alignment horizontal="center" vertical="center"/>
    </xf>
    <xf numFmtId="0" fontId="10" fillId="4" borderId="4" xfId="5" applyFont="1" applyFill="1" applyBorder="1" applyAlignment="1">
      <alignment horizontal="center" vertical="center"/>
    </xf>
    <xf numFmtId="0" fontId="10" fillId="4" borderId="8" xfId="5" applyFont="1" applyFill="1" applyBorder="1" applyAlignment="1">
      <alignment horizontal="center" vertical="center"/>
    </xf>
    <xf numFmtId="41" fontId="10" fillId="4" borderId="21" xfId="2" applyFont="1" applyFill="1" applyBorder="1" applyAlignment="1">
      <alignment horizontal="right" vertical="center"/>
    </xf>
    <xf numFmtId="41" fontId="17" fillId="4" borderId="10" xfId="6" applyNumberFormat="1" applyFont="1" applyFill="1" applyBorder="1" applyAlignment="1">
      <alignment horizontal="right" vertical="center"/>
    </xf>
    <xf numFmtId="41" fontId="17" fillId="4" borderId="21" xfId="6" applyNumberFormat="1" applyFont="1" applyFill="1" applyBorder="1" applyAlignment="1">
      <alignment horizontal="right" vertical="center"/>
    </xf>
    <xf numFmtId="41" fontId="17" fillId="4" borderId="22" xfId="6" applyNumberFormat="1" applyFont="1" applyFill="1" applyBorder="1" applyAlignment="1">
      <alignment horizontal="right" vertical="center"/>
    </xf>
    <xf numFmtId="41" fontId="10" fillId="0" borderId="0" xfId="5" applyNumberFormat="1" applyFont="1" applyAlignment="1">
      <alignment horizontal="center" vertical="center"/>
    </xf>
    <xf numFmtId="41" fontId="10" fillId="0" borderId="0" xfId="2" applyFont="1" applyBorder="1" applyAlignment="1">
      <alignment horizontal="center" vertical="center"/>
    </xf>
    <xf numFmtId="0" fontId="8" fillId="0" borderId="0" xfId="5" applyFont="1" applyAlignment="1">
      <alignment horizontal="right" vertical="center"/>
    </xf>
    <xf numFmtId="41" fontId="4" fillId="0" borderId="0" xfId="5" applyNumberFormat="1" applyFont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0" fontId="10" fillId="0" borderId="4" xfId="2" applyNumberFormat="1" applyFont="1" applyBorder="1" applyAlignment="1">
      <alignment horizontal="center" vertical="center"/>
    </xf>
    <xf numFmtId="41" fontId="10" fillId="0" borderId="5" xfId="2" applyFont="1" applyBorder="1" applyAlignment="1">
      <alignment horizontal="right" vertical="center"/>
    </xf>
    <xf numFmtId="41" fontId="10" fillId="0" borderId="7" xfId="2" applyFont="1" applyBorder="1" applyAlignment="1">
      <alignment horizontal="right" vertical="center"/>
    </xf>
    <xf numFmtId="41" fontId="10" fillId="4" borderId="18" xfId="2" applyFont="1" applyFill="1" applyBorder="1" applyAlignment="1">
      <alignment horizontal="center" vertical="center"/>
    </xf>
    <xf numFmtId="0" fontId="10" fillId="4" borderId="8" xfId="2" applyNumberFormat="1" applyFont="1" applyFill="1" applyBorder="1" applyAlignment="1">
      <alignment horizontal="center" vertical="center"/>
    </xf>
    <xf numFmtId="0" fontId="16" fillId="0" borderId="0" xfId="8" applyNumberFormat="1" applyAlignment="1"/>
    <xf numFmtId="0" fontId="17" fillId="0" borderId="0" xfId="9" applyNumberFormat="1" applyFont="1" applyAlignment="1">
      <alignment horizontal="center" vertical="center"/>
    </xf>
    <xf numFmtId="0" fontId="17" fillId="0" borderId="0" xfId="9" applyNumberFormat="1" applyFont="1" applyAlignment="1"/>
    <xf numFmtId="0" fontId="8" fillId="0" borderId="0" xfId="9" applyNumberFormat="1" applyFont="1" applyAlignment="1">
      <alignment horizontal="left" vertical="center"/>
    </xf>
    <xf numFmtId="0" fontId="4" fillId="0" borderId="0" xfId="9" applyNumberFormat="1" applyFont="1" applyAlignment="1">
      <alignment horizontal="center" vertical="center"/>
    </xf>
    <xf numFmtId="0" fontId="19" fillId="0" borderId="0" xfId="9" applyNumberFormat="1" applyFont="1" applyAlignment="1">
      <alignment vertical="center"/>
    </xf>
    <xf numFmtId="0" fontId="18" fillId="0" borderId="0" xfId="9" applyNumberFormat="1" applyAlignment="1">
      <alignment vertical="center"/>
    </xf>
    <xf numFmtId="0" fontId="17" fillId="0" borderId="0" xfId="9" applyNumberFormat="1" applyFont="1" applyAlignment="1">
      <alignment vertical="center"/>
    </xf>
    <xf numFmtId="0" fontId="16" fillId="0" borderId="0" xfId="8" applyNumberFormat="1" applyAlignment="1">
      <alignment vertical="center"/>
    </xf>
    <xf numFmtId="0" fontId="18" fillId="0" borderId="0" xfId="9" applyNumberFormat="1" applyAlignment="1"/>
    <xf numFmtId="0" fontId="17" fillId="0" borderId="4" xfId="9" applyNumberFormat="1" applyFont="1" applyFill="1" applyBorder="1" applyAlignment="1">
      <alignment horizontal="center" vertical="center"/>
    </xf>
    <xf numFmtId="41" fontId="17" fillId="0" borderId="5" xfId="6" applyNumberFormat="1" applyFont="1" applyFill="1" applyBorder="1" applyAlignment="1">
      <alignment horizontal="center" vertical="center"/>
    </xf>
    <xf numFmtId="41" fontId="17" fillId="0" borderId="6" xfId="6" applyNumberFormat="1" applyFont="1" applyFill="1" applyBorder="1" applyAlignment="1">
      <alignment horizontal="center" vertical="center"/>
    </xf>
    <xf numFmtId="41" fontId="17" fillId="0" borderId="18" xfId="6" applyNumberFormat="1" applyFont="1" applyFill="1" applyBorder="1" applyAlignment="1">
      <alignment horizontal="center" vertical="center"/>
    </xf>
    <xf numFmtId="41" fontId="17" fillId="0" borderId="7" xfId="6" applyNumberFormat="1" applyFont="1" applyFill="1" applyBorder="1" applyAlignment="1">
      <alignment horizontal="center" vertical="center"/>
    </xf>
    <xf numFmtId="41" fontId="17" fillId="0" borderId="0" xfId="9" applyNumberFormat="1" applyFont="1" applyFill="1" applyAlignment="1">
      <alignment horizontal="center" vertical="center"/>
    </xf>
    <xf numFmtId="0" fontId="17" fillId="0" borderId="0" xfId="9" applyNumberFormat="1" applyFont="1" applyFill="1" applyAlignment="1">
      <alignment horizontal="center" vertical="center"/>
    </xf>
    <xf numFmtId="0" fontId="17" fillId="0" borderId="0" xfId="9" applyNumberFormat="1" applyFont="1" applyFill="1"/>
    <xf numFmtId="0" fontId="18" fillId="0" borderId="0" xfId="9" applyNumberFormat="1" applyFont="1" applyFill="1"/>
    <xf numFmtId="0" fontId="16" fillId="0" borderId="0" xfId="8" applyNumberFormat="1" applyFont="1" applyFill="1" applyAlignment="1"/>
    <xf numFmtId="41" fontId="10" fillId="0" borderId="6" xfId="3" quotePrefix="1" applyFont="1" applyFill="1" applyBorder="1" applyAlignment="1">
      <alignment horizontal="right" vertical="center"/>
    </xf>
    <xf numFmtId="41" fontId="10" fillId="0" borderId="5" xfId="3" quotePrefix="1" applyFont="1" applyFill="1" applyBorder="1" applyAlignment="1">
      <alignment horizontal="right" vertical="center"/>
    </xf>
    <xf numFmtId="41" fontId="10" fillId="0" borderId="7" xfId="3" quotePrefix="1" applyFont="1" applyFill="1" applyBorder="1" applyAlignment="1">
      <alignment horizontal="right" vertical="center"/>
    </xf>
    <xf numFmtId="0" fontId="20" fillId="7" borderId="4" xfId="9" applyNumberFormat="1" applyFont="1" applyFill="1" applyBorder="1" applyAlignment="1">
      <alignment horizontal="center" vertical="center"/>
    </xf>
    <xf numFmtId="41" fontId="20" fillId="7" borderId="5" xfId="6" applyNumberFormat="1" applyFont="1" applyFill="1" applyBorder="1" applyAlignment="1">
      <alignment horizontal="center" vertical="center"/>
    </xf>
    <xf numFmtId="41" fontId="20" fillId="7" borderId="6" xfId="6" applyNumberFormat="1" applyFont="1" applyFill="1" applyBorder="1" applyAlignment="1">
      <alignment horizontal="center" vertical="center"/>
    </xf>
    <xf numFmtId="41" fontId="20" fillId="7" borderId="18" xfId="6" applyNumberFormat="1" applyFont="1" applyFill="1" applyBorder="1" applyAlignment="1">
      <alignment horizontal="center" vertical="center"/>
    </xf>
    <xf numFmtId="41" fontId="12" fillId="3" borderId="6" xfId="3" quotePrefix="1" applyFont="1" applyFill="1" applyBorder="1" applyAlignment="1">
      <alignment horizontal="right" vertical="center"/>
    </xf>
    <xf numFmtId="41" fontId="12" fillId="3" borderId="5" xfId="3" quotePrefix="1" applyFont="1" applyFill="1" applyBorder="1" applyAlignment="1">
      <alignment horizontal="right" vertical="center"/>
    </xf>
    <xf numFmtId="41" fontId="12" fillId="3" borderId="5" xfId="10" quotePrefix="1" applyFont="1" applyFill="1" applyBorder="1" applyAlignment="1">
      <alignment horizontal="right" vertical="center"/>
    </xf>
    <xf numFmtId="41" fontId="12" fillId="3" borderId="7" xfId="10" quotePrefix="1" applyFont="1" applyFill="1" applyBorder="1" applyAlignment="1">
      <alignment horizontal="right" vertical="center"/>
    </xf>
    <xf numFmtId="0" fontId="17" fillId="0" borderId="0" xfId="9" applyNumberFormat="1" applyFont="1"/>
    <xf numFmtId="0" fontId="18" fillId="0" borderId="0" xfId="9" applyNumberFormat="1"/>
    <xf numFmtId="0" fontId="17" fillId="4" borderId="4" xfId="9" applyNumberFormat="1" applyFont="1" applyFill="1" applyBorder="1" applyAlignment="1">
      <alignment horizontal="center" vertical="center"/>
    </xf>
    <xf numFmtId="41" fontId="17" fillId="4" borderId="5" xfId="6" applyNumberFormat="1" applyFont="1" applyFill="1" applyBorder="1" applyAlignment="1">
      <alignment horizontal="center" vertical="center"/>
    </xf>
    <xf numFmtId="41" fontId="17" fillId="4" borderId="6" xfId="6" applyNumberFormat="1" applyFont="1" applyFill="1" applyBorder="1" applyAlignment="1">
      <alignment horizontal="center" vertical="center"/>
    </xf>
    <xf numFmtId="41" fontId="17" fillId="4" borderId="18" xfId="6" applyNumberFormat="1" applyFont="1" applyFill="1" applyBorder="1" applyAlignment="1">
      <alignment horizontal="center" vertical="center"/>
    </xf>
    <xf numFmtId="0" fontId="10" fillId="4" borderId="4" xfId="9" applyNumberFormat="1" applyFont="1" applyFill="1" applyBorder="1" applyAlignment="1">
      <alignment horizontal="center" vertical="center"/>
    </xf>
    <xf numFmtId="41" fontId="10" fillId="4" borderId="5" xfId="6" applyNumberFormat="1" applyFont="1" applyFill="1" applyBorder="1" applyAlignment="1">
      <alignment horizontal="center" vertical="center"/>
    </xf>
    <xf numFmtId="41" fontId="10" fillId="4" borderId="6" xfId="6" applyNumberFormat="1" applyFont="1" applyFill="1" applyBorder="1" applyAlignment="1">
      <alignment horizontal="center" vertical="center"/>
    </xf>
    <xf numFmtId="0" fontId="17" fillId="4" borderId="8" xfId="9" applyNumberFormat="1" applyFont="1" applyFill="1" applyBorder="1" applyAlignment="1">
      <alignment horizontal="center" vertical="center"/>
    </xf>
    <xf numFmtId="41" fontId="17" fillId="4" borderId="10" xfId="6" applyNumberFormat="1" applyFont="1" applyFill="1" applyBorder="1" applyAlignment="1">
      <alignment horizontal="center" vertical="center"/>
    </xf>
    <xf numFmtId="41" fontId="17" fillId="4" borderId="22" xfId="6" applyNumberFormat="1" applyFont="1" applyFill="1" applyBorder="1" applyAlignment="1">
      <alignment horizontal="center" vertical="center"/>
    </xf>
    <xf numFmtId="41" fontId="10" fillId="4" borderId="22" xfId="2" applyFont="1" applyFill="1" applyBorder="1" applyAlignment="1">
      <alignment horizontal="center" vertical="center"/>
    </xf>
    <xf numFmtId="0" fontId="21" fillId="0" borderId="0" xfId="9" applyNumberFormat="1" applyFont="1" applyBorder="1" applyAlignment="1">
      <alignment horizontal="left" vertical="center"/>
    </xf>
    <xf numFmtId="0" fontId="18" fillId="0" borderId="30" xfId="9" applyNumberFormat="1" applyBorder="1" applyAlignment="1">
      <alignment vertical="center"/>
    </xf>
    <xf numFmtId="41" fontId="21" fillId="0" borderId="30" xfId="6" applyNumberFormat="1" applyFont="1" applyFill="1" applyBorder="1" applyAlignment="1">
      <alignment horizontal="right" vertical="center"/>
    </xf>
    <xf numFmtId="0" fontId="3" fillId="0" borderId="0" xfId="5" applyAlignment="1"/>
    <xf numFmtId="0" fontId="3" fillId="0" borderId="0" xfId="5" applyFill="1" applyAlignment="1"/>
    <xf numFmtId="0" fontId="22" fillId="0" borderId="0" xfId="5" applyFont="1" applyAlignment="1">
      <alignment vertical="center"/>
    </xf>
    <xf numFmtId="0" fontId="7" fillId="0" borderId="0" xfId="5" applyFont="1" applyAlignment="1">
      <alignment vertical="center"/>
    </xf>
    <xf numFmtId="0" fontId="7" fillId="0" borderId="0" xfId="5" applyFont="1" applyAlignment="1">
      <alignment horizontal="left" vertical="center"/>
    </xf>
    <xf numFmtId="0" fontId="7" fillId="0" borderId="0" xfId="5" applyFont="1" applyFill="1" applyAlignment="1">
      <alignment horizontal="left" vertical="center"/>
    </xf>
    <xf numFmtId="0" fontId="8" fillId="0" borderId="0" xfId="5" applyFont="1" applyFill="1" applyBorder="1" applyAlignment="1">
      <alignment horizontal="right" vertical="center"/>
    </xf>
    <xf numFmtId="0" fontId="10" fillId="6" borderId="2" xfId="5" applyFont="1" applyFill="1" applyBorder="1" applyAlignment="1">
      <alignment horizontal="center" vertical="center" wrapText="1"/>
    </xf>
    <xf numFmtId="0" fontId="10" fillId="0" borderId="4" xfId="5" applyFont="1" applyFill="1" applyBorder="1" applyAlignment="1">
      <alignment horizontal="center" vertical="center"/>
    </xf>
    <xf numFmtId="41" fontId="10" fillId="0" borderId="33" xfId="2" applyNumberFormat="1" applyFont="1" applyFill="1" applyBorder="1" applyAlignment="1">
      <alignment horizontal="center" vertical="center"/>
    </xf>
    <xf numFmtId="41" fontId="10" fillId="0" borderId="14" xfId="2" applyNumberFormat="1" applyFont="1" applyFill="1" applyBorder="1" applyAlignment="1">
      <alignment horizontal="center" vertical="center"/>
    </xf>
    <xf numFmtId="41" fontId="10" fillId="0" borderId="7" xfId="2" applyNumberFormat="1" applyFont="1" applyFill="1" applyBorder="1" applyAlignment="1">
      <alignment horizontal="center" vertical="center"/>
    </xf>
    <xf numFmtId="0" fontId="19" fillId="0" borderId="0" xfId="5" applyFont="1" applyAlignment="1"/>
    <xf numFmtId="0" fontId="3" fillId="0" borderId="0" xfId="5" applyFont="1" applyFill="1" applyAlignment="1"/>
    <xf numFmtId="41" fontId="17" fillId="0" borderId="5" xfId="11" applyNumberFormat="1" applyFont="1" applyFill="1" applyBorder="1" applyAlignment="1">
      <alignment vertical="center"/>
    </xf>
    <xf numFmtId="41" fontId="17" fillId="0" borderId="6" xfId="11" applyNumberFormat="1" applyFont="1" applyFill="1" applyBorder="1" applyAlignment="1">
      <alignment vertical="center"/>
    </xf>
    <xf numFmtId="41" fontId="17" fillId="0" borderId="7" xfId="11" applyNumberFormat="1" applyFont="1" applyFill="1" applyBorder="1" applyAlignment="1">
      <alignment vertical="center"/>
    </xf>
    <xf numFmtId="0" fontId="12" fillId="7" borderId="4" xfId="5" applyFont="1" applyFill="1" applyBorder="1" applyAlignment="1">
      <alignment horizontal="center" vertical="center"/>
    </xf>
    <xf numFmtId="41" fontId="20" fillId="7" borderId="5" xfId="11" applyNumberFormat="1" applyFont="1" applyFill="1" applyBorder="1" applyAlignment="1">
      <alignment vertical="center"/>
    </xf>
    <xf numFmtId="41" fontId="20" fillId="7" borderId="6" xfId="11" applyNumberFormat="1" applyFont="1" applyFill="1" applyBorder="1" applyAlignment="1">
      <alignment vertical="center"/>
    </xf>
    <xf numFmtId="41" fontId="20" fillId="7" borderId="7" xfId="11" applyNumberFormat="1" applyFont="1" applyFill="1" applyBorder="1" applyAlignment="1">
      <alignment vertical="center"/>
    </xf>
    <xf numFmtId="1" fontId="19" fillId="0" borderId="0" xfId="5" applyNumberFormat="1" applyFont="1" applyAlignment="1"/>
    <xf numFmtId="41" fontId="17" fillId="4" borderId="5" xfId="12" applyFont="1" applyFill="1" applyBorder="1" applyAlignment="1" applyProtection="1">
      <alignment horizontal="center" vertical="center"/>
    </xf>
    <xf numFmtId="41" fontId="17" fillId="4" borderId="6" xfId="12" applyFont="1" applyFill="1" applyBorder="1" applyAlignment="1" applyProtection="1">
      <alignment horizontal="center" vertical="center"/>
    </xf>
    <xf numFmtId="41" fontId="17" fillId="4" borderId="7" xfId="14" applyNumberFormat="1" applyFont="1" applyFill="1" applyBorder="1" applyAlignment="1">
      <alignment horizontal="center" vertical="center"/>
    </xf>
    <xf numFmtId="0" fontId="24" fillId="4" borderId="4" xfId="5" applyFont="1" applyFill="1" applyBorder="1" applyAlignment="1">
      <alignment horizontal="center" vertical="center"/>
    </xf>
    <xf numFmtId="41" fontId="17" fillId="4" borderId="21" xfId="12" applyFont="1" applyFill="1" applyBorder="1" applyAlignment="1" applyProtection="1">
      <alignment horizontal="center" vertical="center"/>
    </xf>
    <xf numFmtId="41" fontId="17" fillId="4" borderId="10" xfId="12" applyFont="1" applyFill="1" applyBorder="1" applyAlignment="1" applyProtection="1">
      <alignment horizontal="center" vertical="center"/>
    </xf>
    <xf numFmtId="41" fontId="17" fillId="4" borderId="11" xfId="14" applyNumberFormat="1" applyFont="1" applyFill="1" applyBorder="1" applyAlignment="1">
      <alignment horizontal="center" vertical="center"/>
    </xf>
    <xf numFmtId="0" fontId="25" fillId="0" borderId="0" xfId="5" applyFont="1" applyAlignment="1">
      <alignment horizontal="left" vertical="center"/>
    </xf>
    <xf numFmtId="0" fontId="3" fillId="0" borderId="0" xfId="5" applyAlignment="1">
      <alignment vertical="center"/>
    </xf>
    <xf numFmtId="0" fontId="25" fillId="0" borderId="0" xfId="5" applyFont="1" applyAlignment="1">
      <alignment horizontal="right" vertical="center"/>
    </xf>
    <xf numFmtId="0" fontId="10" fillId="0" borderId="0" xfId="5" applyFont="1" applyAlignment="1"/>
    <xf numFmtId="0" fontId="10" fillId="0" borderId="0" xfId="5" applyFont="1" applyAlignment="1">
      <alignment vertical="center"/>
    </xf>
    <xf numFmtId="0" fontId="10" fillId="2" borderId="34" xfId="5" applyFont="1" applyFill="1" applyBorder="1" applyAlignment="1">
      <alignment horizontal="left" vertical="center" wrapText="1"/>
    </xf>
    <xf numFmtId="0" fontId="10" fillId="2" borderId="2" xfId="5" applyFont="1" applyFill="1" applyBorder="1" applyAlignment="1">
      <alignment horizontal="center" vertical="center" wrapText="1"/>
    </xf>
    <xf numFmtId="0" fontId="10" fillId="0" borderId="0" xfId="5" applyFont="1" applyFill="1" applyAlignment="1">
      <alignment horizontal="center" vertical="center"/>
    </xf>
    <xf numFmtId="0" fontId="10" fillId="0" borderId="0" xfId="5" applyFont="1" applyFill="1" applyAlignment="1"/>
    <xf numFmtId="0" fontId="12" fillId="3" borderId="4" xfId="5" applyFont="1" applyFill="1" applyBorder="1" applyAlignment="1">
      <alignment horizontal="center" vertical="center"/>
    </xf>
    <xf numFmtId="41" fontId="20" fillId="7" borderId="7" xfId="6" applyNumberFormat="1" applyFont="1" applyFill="1" applyBorder="1" applyAlignment="1">
      <alignment horizontal="center" vertical="center"/>
    </xf>
    <xf numFmtId="41" fontId="17" fillId="5" borderId="6" xfId="15" applyNumberFormat="1" applyFont="1" applyFill="1" applyBorder="1" applyAlignment="1">
      <alignment horizontal="center" vertical="center"/>
    </xf>
    <xf numFmtId="41" fontId="17" fillId="5" borderId="7" xfId="15" applyNumberFormat="1" applyFont="1" applyFill="1" applyBorder="1" applyAlignment="1">
      <alignment horizontal="center" vertical="center"/>
    </xf>
    <xf numFmtId="0" fontId="10" fillId="4" borderId="35" xfId="5" applyFont="1" applyFill="1" applyBorder="1" applyAlignment="1">
      <alignment horizontal="center" vertical="center"/>
    </xf>
    <xf numFmtId="41" fontId="17" fillId="4" borderId="21" xfId="6" applyNumberFormat="1" applyFont="1" applyFill="1" applyBorder="1" applyAlignment="1">
      <alignment horizontal="center" vertical="center"/>
    </xf>
    <xf numFmtId="41" fontId="17" fillId="5" borderId="10" xfId="15" applyNumberFormat="1" applyFont="1" applyFill="1" applyBorder="1" applyAlignment="1">
      <alignment horizontal="center" vertical="center"/>
    </xf>
    <xf numFmtId="41" fontId="10" fillId="0" borderId="5" xfId="2" applyNumberFormat="1" applyFont="1" applyFill="1" applyBorder="1" applyAlignment="1">
      <alignment horizontal="center" vertical="center"/>
    </xf>
    <xf numFmtId="41" fontId="10" fillId="0" borderId="6" xfId="2" applyNumberFormat="1" applyFont="1" applyFill="1" applyBorder="1" applyAlignment="1">
      <alignment horizontal="center" vertical="center"/>
    </xf>
    <xf numFmtId="41" fontId="17" fillId="4" borderId="5" xfId="7" applyNumberFormat="1" applyFont="1" applyFill="1" applyBorder="1" applyAlignment="1">
      <alignment horizontal="center" vertical="center"/>
    </xf>
    <xf numFmtId="41" fontId="17" fillId="5" borderId="6" xfId="16" applyNumberFormat="1" applyFont="1" applyFill="1" applyBorder="1" applyAlignment="1">
      <alignment horizontal="center" vertical="center"/>
    </xf>
    <xf numFmtId="0" fontId="10" fillId="4" borderId="36" xfId="5" applyFont="1" applyFill="1" applyBorder="1" applyAlignment="1">
      <alignment horizontal="center" vertical="center"/>
    </xf>
    <xf numFmtId="41" fontId="17" fillId="4" borderId="21" xfId="7" applyNumberFormat="1" applyFont="1" applyFill="1" applyBorder="1" applyAlignment="1">
      <alignment horizontal="center" vertical="center"/>
    </xf>
    <xf numFmtId="41" fontId="17" fillId="5" borderId="10" xfId="16" applyNumberFormat="1" applyFont="1" applyFill="1" applyBorder="1" applyAlignment="1">
      <alignment horizontal="center" vertical="center"/>
    </xf>
    <xf numFmtId="41" fontId="17" fillId="5" borderId="11" xfId="16" applyNumberFormat="1" applyFont="1" applyFill="1" applyBorder="1" applyAlignment="1">
      <alignment horizontal="center" vertical="center"/>
    </xf>
    <xf numFmtId="0" fontId="3" fillId="0" borderId="0" xfId="17" applyFont="1" applyAlignment="1"/>
    <xf numFmtId="0" fontId="8" fillId="0" borderId="0" xfId="17" applyFont="1" applyAlignment="1">
      <alignment horizontal="left" vertical="center"/>
    </xf>
    <xf numFmtId="0" fontId="4" fillId="0" borderId="0" xfId="17" applyFont="1" applyAlignment="1">
      <alignment horizontal="center" vertical="center"/>
    </xf>
    <xf numFmtId="0" fontId="8" fillId="0" borderId="0" xfId="17" applyFont="1" applyAlignment="1">
      <alignment horizontal="right" vertical="center"/>
    </xf>
    <xf numFmtId="0" fontId="10" fillId="2" borderId="2" xfId="17" applyFont="1" applyFill="1" applyBorder="1" applyAlignment="1">
      <alignment horizontal="center" vertical="center" wrapText="1"/>
    </xf>
    <xf numFmtId="0" fontId="10" fillId="0" borderId="13" xfId="17" applyFont="1" applyBorder="1" applyAlignment="1">
      <alignment horizontal="center" vertical="center"/>
    </xf>
    <xf numFmtId="43" fontId="10" fillId="0" borderId="33" xfId="18" applyNumberFormat="1" applyFont="1" applyBorder="1" applyAlignment="1">
      <alignment horizontal="center" vertical="center"/>
    </xf>
    <xf numFmtId="176" fontId="10" fillId="0" borderId="14" xfId="19" applyNumberFormat="1" applyFont="1" applyBorder="1" applyAlignment="1">
      <alignment horizontal="center" vertical="center"/>
    </xf>
    <xf numFmtId="43" fontId="10" fillId="0" borderId="14" xfId="18" applyNumberFormat="1" applyFont="1" applyBorder="1" applyAlignment="1">
      <alignment horizontal="center" vertical="center"/>
    </xf>
    <xf numFmtId="176" fontId="10" fillId="0" borderId="14" xfId="18" applyNumberFormat="1" applyFont="1" applyBorder="1" applyAlignment="1">
      <alignment horizontal="center" vertical="center"/>
    </xf>
    <xf numFmtId="176" fontId="10" fillId="0" borderId="15" xfId="18" applyNumberFormat="1" applyFont="1" applyBorder="1" applyAlignment="1">
      <alignment horizontal="center" vertical="center"/>
    </xf>
    <xf numFmtId="43" fontId="10" fillId="12" borderId="5" xfId="18" applyNumberFormat="1" applyFont="1" applyFill="1" applyBorder="1" applyAlignment="1">
      <alignment horizontal="center" vertical="center"/>
    </xf>
    <xf numFmtId="0" fontId="10" fillId="0" borderId="4" xfId="20" applyFont="1" applyFill="1" applyBorder="1" applyAlignment="1">
      <alignment horizontal="center" vertical="center"/>
    </xf>
    <xf numFmtId="43" fontId="10" fillId="0" borderId="5" xfId="18" applyNumberFormat="1" applyFont="1" applyFill="1" applyBorder="1" applyAlignment="1">
      <alignment horizontal="center" vertical="center"/>
    </xf>
    <xf numFmtId="176" fontId="10" fillId="0" borderId="6" xfId="18" applyNumberFormat="1" applyFont="1" applyFill="1" applyBorder="1" applyAlignment="1">
      <alignment horizontal="center" vertical="center"/>
    </xf>
    <xf numFmtId="43" fontId="10" fillId="0" borderId="6" xfId="18" applyNumberFormat="1" applyFont="1" applyFill="1" applyBorder="1" applyAlignment="1">
      <alignment horizontal="center" vertical="center"/>
    </xf>
    <xf numFmtId="176" fontId="10" fillId="0" borderId="7" xfId="18" applyNumberFormat="1" applyFont="1" applyFill="1" applyBorder="1" applyAlignment="1">
      <alignment horizontal="center" vertical="center"/>
    </xf>
    <xf numFmtId="0" fontId="10" fillId="0" borderId="35" xfId="20" applyFont="1" applyFill="1" applyBorder="1" applyAlignment="1">
      <alignment horizontal="center" vertical="center"/>
    </xf>
    <xf numFmtId="43" fontId="10" fillId="0" borderId="39" xfId="18" applyNumberFormat="1" applyFont="1" applyFill="1" applyBorder="1" applyAlignment="1">
      <alignment horizontal="center" vertical="center"/>
    </xf>
    <xf numFmtId="176" fontId="10" fillId="0" borderId="40" xfId="18" applyNumberFormat="1" applyFont="1" applyFill="1" applyBorder="1" applyAlignment="1">
      <alignment horizontal="center" vertical="center"/>
    </xf>
    <xf numFmtId="43" fontId="10" fillId="0" borderId="40" xfId="18" applyNumberFormat="1" applyFont="1" applyFill="1" applyBorder="1" applyAlignment="1">
      <alignment horizontal="center" vertical="center"/>
    </xf>
    <xf numFmtId="176" fontId="10" fillId="0" borderId="41" xfId="18" applyNumberFormat="1" applyFont="1" applyFill="1" applyBorder="1" applyAlignment="1">
      <alignment horizontal="center" vertical="center"/>
    </xf>
    <xf numFmtId="0" fontId="12" fillId="7" borderId="8" xfId="20" applyFont="1" applyFill="1" applyBorder="1" applyAlignment="1">
      <alignment horizontal="center" vertical="center"/>
    </xf>
    <xf numFmtId="43" fontId="12" fillId="7" borderId="21" xfId="18" applyNumberFormat="1" applyFont="1" applyFill="1" applyBorder="1" applyAlignment="1">
      <alignment horizontal="center" vertical="center"/>
    </xf>
    <xf numFmtId="176" fontId="12" fillId="7" borderId="10" xfId="18" applyNumberFormat="1" applyFont="1" applyFill="1" applyBorder="1" applyAlignment="1">
      <alignment horizontal="center" vertical="center"/>
    </xf>
    <xf numFmtId="43" fontId="12" fillId="7" borderId="10" xfId="18" applyNumberFormat="1" applyFont="1" applyFill="1" applyBorder="1" applyAlignment="1">
      <alignment horizontal="center" vertical="center"/>
    </xf>
    <xf numFmtId="176" fontId="12" fillId="7" borderId="11" xfId="18" applyNumberFormat="1" applyFont="1" applyFill="1" applyBorder="1" applyAlignment="1">
      <alignment horizontal="center" vertical="center"/>
    </xf>
    <xf numFmtId="0" fontId="25" fillId="0" borderId="0" xfId="17" applyFont="1" applyAlignment="1">
      <alignment horizontal="right" vertical="center"/>
    </xf>
    <xf numFmtId="43" fontId="3" fillId="0" borderId="0" xfId="17" applyNumberFormat="1" applyFont="1" applyAlignment="1"/>
    <xf numFmtId="0" fontId="10" fillId="0" borderId="0" xfId="17" applyFont="1" applyAlignment="1">
      <alignment horizontal="center" vertical="center"/>
    </xf>
    <xf numFmtId="0" fontId="10" fillId="0" borderId="0" xfId="17" applyFont="1" applyAlignment="1"/>
    <xf numFmtId="0" fontId="25" fillId="13" borderId="2" xfId="21" applyNumberFormat="1" applyFont="1" applyFill="1" applyBorder="1" applyAlignment="1">
      <alignment horizontal="center" vertical="center" wrapText="1" shrinkToFit="1"/>
    </xf>
    <xf numFmtId="0" fontId="25" fillId="13" borderId="2" xfId="21" applyNumberFormat="1" applyFont="1" applyFill="1" applyBorder="1" applyAlignment="1">
      <alignment horizontal="center" vertical="center" wrapText="1"/>
    </xf>
    <xf numFmtId="0" fontId="25" fillId="13" borderId="2" xfId="21" applyNumberFormat="1" applyFont="1" applyFill="1" applyBorder="1" applyAlignment="1">
      <alignment horizontal="center" vertical="center"/>
    </xf>
    <xf numFmtId="0" fontId="8" fillId="13" borderId="2" xfId="21" applyNumberFormat="1" applyFont="1" applyFill="1" applyBorder="1" applyAlignment="1">
      <alignment horizontal="center" vertical="center" wrapText="1"/>
    </xf>
    <xf numFmtId="0" fontId="28" fillId="13" borderId="2" xfId="21" applyNumberFormat="1" applyFont="1" applyFill="1" applyBorder="1" applyAlignment="1">
      <alignment horizontal="center" vertical="center" wrapText="1"/>
    </xf>
    <xf numFmtId="41" fontId="29" fillId="0" borderId="6" xfId="22" applyFont="1" applyBorder="1" applyAlignment="1"/>
    <xf numFmtId="41" fontId="29" fillId="0" borderId="7" xfId="22" applyFont="1" applyBorder="1" applyAlignment="1"/>
    <xf numFmtId="41" fontId="12" fillId="7" borderId="5" xfId="2" applyNumberFormat="1" applyFont="1" applyFill="1" applyBorder="1" applyAlignment="1">
      <alignment horizontal="center" vertical="center"/>
    </xf>
    <xf numFmtId="41" fontId="12" fillId="7" borderId="6" xfId="2" applyNumberFormat="1" applyFont="1" applyFill="1" applyBorder="1" applyAlignment="1">
      <alignment horizontal="center" vertical="center"/>
    </xf>
    <xf numFmtId="41" fontId="12" fillId="7" borderId="7" xfId="2" applyNumberFormat="1" applyFont="1" applyFill="1" applyBorder="1" applyAlignment="1">
      <alignment horizontal="center" vertical="center"/>
    </xf>
    <xf numFmtId="0" fontId="30" fillId="0" borderId="0" xfId="5" applyFont="1" applyAlignment="1"/>
    <xf numFmtId="41" fontId="10" fillId="4" borderId="5" xfId="2" applyNumberFormat="1" applyFont="1" applyFill="1" applyBorder="1" applyAlignment="1">
      <alignment horizontal="center" vertical="center"/>
    </xf>
    <xf numFmtId="41" fontId="29" fillId="4" borderId="6" xfId="22" applyFont="1" applyFill="1" applyBorder="1" applyAlignment="1"/>
    <xf numFmtId="41" fontId="10" fillId="4" borderId="6" xfId="22" applyFont="1" applyFill="1" applyBorder="1" applyAlignment="1"/>
    <xf numFmtId="41" fontId="17" fillId="4" borderId="6" xfId="23" applyNumberFormat="1" applyFont="1" applyFill="1" applyBorder="1" applyAlignment="1"/>
    <xf numFmtId="41" fontId="17" fillId="4" borderId="7" xfId="23" applyNumberFormat="1" applyFont="1" applyFill="1" applyBorder="1" applyAlignment="1"/>
    <xf numFmtId="41" fontId="29" fillId="4" borderId="10" xfId="22" applyFont="1" applyFill="1" applyBorder="1" applyAlignment="1"/>
    <xf numFmtId="41" fontId="10" fillId="4" borderId="10" xfId="22" applyFont="1" applyFill="1" applyBorder="1" applyAlignment="1"/>
    <xf numFmtId="41" fontId="17" fillId="4" borderId="10" xfId="23" applyNumberFormat="1" applyFont="1" applyFill="1" applyBorder="1" applyAlignment="1"/>
    <xf numFmtId="41" fontId="17" fillId="4" borderId="11" xfId="23" applyNumberFormat="1" applyFont="1" applyFill="1" applyBorder="1" applyAlignment="1"/>
    <xf numFmtId="0" fontId="31" fillId="0" borderId="0" xfId="5" applyFont="1" applyAlignment="1">
      <alignment vertical="center"/>
    </xf>
    <xf numFmtId="41" fontId="3" fillId="0" borderId="0" xfId="5" applyNumberFormat="1" applyAlignment="1"/>
    <xf numFmtId="0" fontId="32" fillId="0" borderId="0" xfId="5" applyFont="1" applyAlignment="1">
      <alignment vertical="center"/>
    </xf>
    <xf numFmtId="0" fontId="19" fillId="0" borderId="0" xfId="5" applyFont="1" applyFill="1" applyAlignment="1"/>
    <xf numFmtId="0" fontId="12" fillId="7" borderId="45" xfId="5" applyFont="1" applyFill="1" applyBorder="1" applyAlignment="1">
      <alignment horizontal="center" vertical="center"/>
    </xf>
    <xf numFmtId="41" fontId="20" fillId="7" borderId="47" xfId="6" applyNumberFormat="1" applyFont="1" applyFill="1" applyBorder="1" applyAlignment="1">
      <alignment horizontal="center" vertical="center"/>
    </xf>
    <xf numFmtId="0" fontId="33" fillId="0" borderId="0" xfId="5" applyFont="1" applyAlignment="1"/>
    <xf numFmtId="0" fontId="8" fillId="0" borderId="0" xfId="5" applyFont="1" applyBorder="1" applyAlignment="1">
      <alignment horizontal="left" vertical="center"/>
    </xf>
    <xf numFmtId="0" fontId="34" fillId="0" borderId="0" xfId="5" applyFont="1" applyAlignment="1"/>
    <xf numFmtId="0" fontId="31" fillId="0" borderId="0" xfId="5" applyFont="1" applyAlignment="1"/>
    <xf numFmtId="0" fontId="10" fillId="0" borderId="13" xfId="5" applyFont="1" applyFill="1" applyBorder="1" applyAlignment="1">
      <alignment horizontal="center" vertical="center"/>
    </xf>
    <xf numFmtId="41" fontId="17" fillId="0" borderId="33" xfId="6" applyNumberFormat="1" applyFont="1" applyFill="1" applyBorder="1" applyAlignment="1">
      <alignment horizontal="center" vertical="center"/>
    </xf>
    <xf numFmtId="41" fontId="10" fillId="0" borderId="14" xfId="2" applyFont="1" applyFill="1" applyBorder="1" applyAlignment="1">
      <alignment horizontal="center" vertical="center"/>
    </xf>
    <xf numFmtId="41" fontId="17" fillId="0" borderId="14" xfId="6" applyNumberFormat="1" applyFont="1" applyFill="1" applyBorder="1" applyAlignment="1">
      <alignment horizontal="center" vertical="center"/>
    </xf>
    <xf numFmtId="41" fontId="17" fillId="0" borderId="15" xfId="6" applyNumberFormat="1" applyFont="1" applyFill="1" applyBorder="1" applyAlignment="1">
      <alignment horizontal="center" vertical="center"/>
    </xf>
    <xf numFmtId="41" fontId="20" fillId="7" borderId="51" xfId="6" applyNumberFormat="1" applyFont="1" applyFill="1" applyBorder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8" fillId="0" borderId="0" xfId="5" applyFont="1" applyAlignment="1"/>
    <xf numFmtId="0" fontId="36" fillId="0" borderId="0" xfId="5" applyFont="1" applyAlignment="1"/>
    <xf numFmtId="0" fontId="32" fillId="0" borderId="0" xfId="24" applyFont="1" applyAlignment="1"/>
    <xf numFmtId="0" fontId="10" fillId="0" borderId="0" xfId="24" applyFont="1" applyAlignment="1">
      <alignment horizontal="center" vertical="center"/>
    </xf>
    <xf numFmtId="0" fontId="10" fillId="0" borderId="0" xfId="24" applyFont="1" applyAlignment="1"/>
    <xf numFmtId="0" fontId="8" fillId="0" borderId="0" xfId="24" applyFont="1" applyAlignment="1">
      <alignment horizontal="left" vertical="center"/>
    </xf>
    <xf numFmtId="0" fontId="4" fillId="0" borderId="0" xfId="24" applyFont="1" applyAlignment="1">
      <alignment horizontal="center" vertical="center"/>
    </xf>
    <xf numFmtId="0" fontId="8" fillId="0" borderId="0" xfId="24" applyFont="1" applyAlignment="1">
      <alignment horizontal="center" vertical="center"/>
    </xf>
    <xf numFmtId="0" fontId="8" fillId="0" borderId="0" xfId="24" applyFont="1" applyAlignment="1">
      <alignment horizontal="right" vertical="center"/>
    </xf>
    <xf numFmtId="0" fontId="10" fillId="2" borderId="2" xfId="24" applyFont="1" applyFill="1" applyBorder="1" applyAlignment="1">
      <alignment horizontal="center" vertical="center" wrapText="1"/>
    </xf>
    <xf numFmtId="0" fontId="10" fillId="0" borderId="4" xfId="24" applyFont="1" applyFill="1" applyBorder="1" applyAlignment="1">
      <alignment horizontal="center" vertical="center"/>
    </xf>
    <xf numFmtId="41" fontId="10" fillId="0" borderId="5" xfId="25" applyNumberFormat="1" applyFont="1" applyBorder="1" applyAlignment="1">
      <alignment horizontal="center" vertical="center"/>
    </xf>
    <xf numFmtId="41" fontId="10" fillId="0" borderId="6" xfId="25" applyNumberFormat="1" applyFont="1" applyBorder="1" applyAlignment="1">
      <alignment horizontal="center" vertical="center"/>
    </xf>
    <xf numFmtId="41" fontId="10" fillId="0" borderId="6" xfId="25" applyNumberFormat="1" applyFont="1" applyFill="1" applyBorder="1" applyAlignment="1">
      <alignment horizontal="center" vertical="center"/>
    </xf>
    <xf numFmtId="41" fontId="10" fillId="0" borderId="18" xfId="25" applyNumberFormat="1" applyFont="1" applyFill="1" applyBorder="1" applyAlignment="1">
      <alignment horizontal="center" vertical="center"/>
    </xf>
    <xf numFmtId="41" fontId="10" fillId="0" borderId="7" xfId="25" applyNumberFormat="1" applyFont="1" applyFill="1" applyBorder="1" applyAlignment="1">
      <alignment horizontal="center" vertical="center"/>
    </xf>
    <xf numFmtId="0" fontId="4" fillId="0" borderId="0" xfId="24" applyFont="1" applyAlignment="1"/>
    <xf numFmtId="0" fontId="32" fillId="0" borderId="0" xfId="24" applyFont="1" applyFill="1" applyAlignment="1"/>
    <xf numFmtId="41" fontId="10" fillId="0" borderId="12" xfId="25" applyNumberFormat="1" applyFont="1" applyFill="1" applyBorder="1" applyAlignment="1">
      <alignment horizontal="center" vertical="center"/>
    </xf>
    <xf numFmtId="0" fontId="10" fillId="0" borderId="35" xfId="24" applyFont="1" applyFill="1" applyBorder="1" applyAlignment="1">
      <alignment horizontal="center" vertical="center"/>
    </xf>
    <xf numFmtId="41" fontId="10" fillId="0" borderId="39" xfId="25" applyNumberFormat="1" applyFont="1" applyFill="1" applyBorder="1" applyAlignment="1">
      <alignment horizontal="center" vertical="center"/>
    </xf>
    <xf numFmtId="41" fontId="10" fillId="0" borderId="40" xfId="25" applyNumberFormat="1" applyFont="1" applyFill="1" applyBorder="1" applyAlignment="1">
      <alignment horizontal="center" vertical="center"/>
    </xf>
    <xf numFmtId="41" fontId="10" fillId="0" borderId="41" xfId="25" applyNumberFormat="1" applyFont="1" applyFill="1" applyBorder="1" applyAlignment="1">
      <alignment horizontal="center" vertical="center"/>
    </xf>
    <xf numFmtId="0" fontId="12" fillId="7" borderId="8" xfId="24" applyFont="1" applyFill="1" applyBorder="1" applyAlignment="1">
      <alignment horizontal="center" vertical="center"/>
    </xf>
    <xf numFmtId="41" fontId="12" fillId="7" borderId="21" xfId="25" applyNumberFormat="1" applyFont="1" applyFill="1" applyBorder="1" applyAlignment="1">
      <alignment horizontal="center" vertical="center"/>
    </xf>
    <xf numFmtId="41" fontId="12" fillId="7" borderId="10" xfId="25" applyNumberFormat="1" applyFont="1" applyFill="1" applyBorder="1" applyAlignment="1">
      <alignment horizontal="center" vertical="center"/>
    </xf>
    <xf numFmtId="41" fontId="12" fillId="7" borderId="10" xfId="26" applyNumberFormat="1" applyFont="1" applyFill="1" applyBorder="1" applyAlignment="1">
      <alignment horizontal="center" vertical="center"/>
    </xf>
    <xf numFmtId="41" fontId="12" fillId="7" borderId="11" xfId="25" applyNumberFormat="1" applyFont="1" applyFill="1" applyBorder="1" applyAlignment="1">
      <alignment horizontal="center" vertical="center"/>
    </xf>
    <xf numFmtId="0" fontId="37" fillId="0" borderId="0" xfId="24" applyFont="1" applyAlignment="1"/>
    <xf numFmtId="0" fontId="8" fillId="0" borderId="0" xfId="27" applyFont="1" applyFill="1" applyBorder="1" applyAlignment="1">
      <alignment horizontal="left" vertical="center"/>
    </xf>
    <xf numFmtId="0" fontId="8" fillId="0" borderId="30" xfId="24" applyFont="1" applyBorder="1" applyAlignment="1"/>
    <xf numFmtId="0" fontId="25" fillId="0" borderId="0" xfId="24" applyFont="1" applyAlignment="1">
      <alignment horizontal="right" vertical="center"/>
    </xf>
    <xf numFmtId="41" fontId="32" fillId="0" borderId="0" xfId="24" applyNumberFormat="1" applyFont="1" applyAlignment="1"/>
    <xf numFmtId="0" fontId="32" fillId="0" borderId="0" xfId="24" applyFont="1" applyAlignment="1">
      <alignment vertical="center"/>
    </xf>
    <xf numFmtId="41" fontId="8" fillId="0" borderId="5" xfId="25" applyFont="1" applyFill="1" applyBorder="1" applyAlignment="1">
      <alignment horizontal="center" vertical="center"/>
    </xf>
    <xf numFmtId="41" fontId="8" fillId="0" borderId="6" xfId="25" applyFont="1" applyFill="1" applyBorder="1" applyAlignment="1">
      <alignment horizontal="center" vertical="center"/>
    </xf>
    <xf numFmtId="176" fontId="8" fillId="0" borderId="6" xfId="25" applyNumberFormat="1" applyFont="1" applyFill="1" applyBorder="1" applyAlignment="1">
      <alignment horizontal="center" vertical="center"/>
    </xf>
    <xf numFmtId="41" fontId="8" fillId="0" borderId="7" xfId="25" applyFont="1" applyFill="1" applyBorder="1" applyAlignment="1">
      <alignment horizontal="center" vertical="center"/>
    </xf>
    <xf numFmtId="41" fontId="4" fillId="0" borderId="0" xfId="28" applyFont="1" applyAlignment="1"/>
    <xf numFmtId="0" fontId="12" fillId="3" borderId="4" xfId="24" applyFont="1" applyFill="1" applyBorder="1" applyAlignment="1">
      <alignment horizontal="center" vertical="center"/>
    </xf>
    <xf numFmtId="41" fontId="38" fillId="3" borderId="5" xfId="25" applyFont="1" applyFill="1" applyBorder="1" applyAlignment="1">
      <alignment horizontal="center" vertical="center"/>
    </xf>
    <xf numFmtId="41" fontId="38" fillId="3" borderId="6" xfId="25" applyFont="1" applyFill="1" applyBorder="1" applyAlignment="1">
      <alignment horizontal="center" vertical="center"/>
    </xf>
    <xf numFmtId="41" fontId="38" fillId="3" borderId="7" xfId="25" applyFont="1" applyFill="1" applyBorder="1" applyAlignment="1">
      <alignment horizontal="center" vertical="center"/>
    </xf>
    <xf numFmtId="0" fontId="10" fillId="4" borderId="4" xfId="25" applyNumberFormat="1" applyFont="1" applyFill="1" applyBorder="1" applyAlignment="1">
      <alignment horizontal="center" vertical="center"/>
    </xf>
    <xf numFmtId="41" fontId="29" fillId="4" borderId="5" xfId="24" applyNumberFormat="1" applyFont="1" applyFill="1" applyBorder="1" applyAlignment="1">
      <alignment vertical="center"/>
    </xf>
    <xf numFmtId="41" fontId="29" fillId="4" borderId="6" xfId="24" applyNumberFormat="1" applyFont="1" applyFill="1" applyBorder="1" applyAlignment="1">
      <alignment vertical="center"/>
    </xf>
    <xf numFmtId="41" fontId="10" fillId="4" borderId="6" xfId="3" applyFont="1" applyFill="1" applyBorder="1" applyAlignment="1">
      <alignment horizontal="right" vertical="center"/>
    </xf>
    <xf numFmtId="41" fontId="8" fillId="4" borderId="6" xfId="25" applyFont="1" applyFill="1" applyBorder="1" applyAlignment="1">
      <alignment horizontal="center" vertical="center"/>
    </xf>
    <xf numFmtId="41" fontId="8" fillId="4" borderId="6" xfId="3" applyFont="1" applyFill="1" applyBorder="1" applyAlignment="1">
      <alignment horizontal="right" vertical="center"/>
    </xf>
    <xf numFmtId="41" fontId="8" fillId="4" borderId="7" xfId="3" applyFont="1" applyFill="1" applyBorder="1" applyAlignment="1">
      <alignment horizontal="right" vertical="center"/>
    </xf>
    <xf numFmtId="0" fontId="10" fillId="4" borderId="4" xfId="24" applyFont="1" applyFill="1" applyBorder="1" applyAlignment="1">
      <alignment horizontal="center" vertical="center"/>
    </xf>
    <xf numFmtId="0" fontId="10" fillId="4" borderId="8" xfId="24" applyFont="1" applyFill="1" applyBorder="1" applyAlignment="1">
      <alignment horizontal="center" vertical="center"/>
    </xf>
    <xf numFmtId="41" fontId="29" fillId="4" borderId="21" xfId="24" applyNumberFormat="1" applyFont="1" applyFill="1" applyBorder="1" applyAlignment="1">
      <alignment vertical="center"/>
    </xf>
    <xf numFmtId="41" fontId="29" fillId="4" borderId="10" xfId="24" applyNumberFormat="1" applyFont="1" applyFill="1" applyBorder="1" applyAlignment="1">
      <alignment vertical="center"/>
    </xf>
    <xf numFmtId="41" fontId="8" fillId="4" borderId="10" xfId="25" applyFont="1" applyFill="1" applyBorder="1" applyAlignment="1">
      <alignment horizontal="center" vertical="center"/>
    </xf>
    <xf numFmtId="41" fontId="8" fillId="4" borderId="10" xfId="3" applyFont="1" applyFill="1" applyBorder="1" applyAlignment="1">
      <alignment horizontal="right" vertical="center"/>
    </xf>
    <xf numFmtId="41" fontId="8" fillId="4" borderId="11" xfId="3" applyFont="1" applyFill="1" applyBorder="1" applyAlignment="1">
      <alignment horizontal="right" vertical="center"/>
    </xf>
    <xf numFmtId="0" fontId="10" fillId="0" borderId="54" xfId="2" applyNumberFormat="1" applyFont="1" applyFill="1" applyBorder="1" applyAlignment="1">
      <alignment horizontal="center" vertical="center"/>
    </xf>
    <xf numFmtId="41" fontId="10" fillId="0" borderId="55" xfId="2" applyFont="1" applyFill="1" applyBorder="1" applyAlignment="1">
      <alignment horizontal="right" vertical="center"/>
    </xf>
    <xf numFmtId="41" fontId="10" fillId="0" borderId="56" xfId="2" applyFont="1" applyFill="1" applyBorder="1" applyAlignment="1">
      <alignment horizontal="right" vertical="center"/>
    </xf>
    <xf numFmtId="0" fontId="10" fillId="0" borderId="12" xfId="2" applyNumberFormat="1" applyFont="1" applyFill="1" applyBorder="1" applyAlignment="1">
      <alignment horizontal="center" vertical="center"/>
    </xf>
    <xf numFmtId="0" fontId="12" fillId="3" borderId="12" xfId="2" applyNumberFormat="1" applyFont="1" applyFill="1" applyBorder="1" applyAlignment="1">
      <alignment horizontal="center" vertical="center"/>
    </xf>
    <xf numFmtId="0" fontId="10" fillId="4" borderId="12" xfId="2" applyNumberFormat="1" applyFont="1" applyFill="1" applyBorder="1" applyAlignment="1">
      <alignment horizontal="center" vertical="center"/>
    </xf>
    <xf numFmtId="0" fontId="10" fillId="4" borderId="12" xfId="1" applyFont="1" applyFill="1" applyBorder="1" applyAlignment="1">
      <alignment horizontal="center" vertical="center"/>
    </xf>
    <xf numFmtId="0" fontId="10" fillId="4" borderId="12" xfId="1" applyFont="1" applyFill="1" applyBorder="1" applyAlignment="1">
      <alignment horizontal="center" vertical="center" shrinkToFit="1"/>
    </xf>
    <xf numFmtId="0" fontId="10" fillId="4" borderId="9" xfId="1" applyFont="1" applyFill="1" applyBorder="1" applyAlignment="1">
      <alignment horizontal="center" vertical="center" shrinkToFit="1"/>
    </xf>
    <xf numFmtId="0" fontId="10" fillId="4" borderId="13" xfId="2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41" fontId="17" fillId="4" borderId="6" xfId="6" applyNumberFormat="1" applyFont="1" applyFill="1" applyBorder="1" applyAlignment="1" applyProtection="1">
      <alignment horizontal="center" vertical="center"/>
    </xf>
    <xf numFmtId="41" fontId="17" fillId="4" borderId="6" xfId="6" applyNumberFormat="1" applyFont="1" applyFill="1" applyBorder="1" applyAlignment="1" applyProtection="1">
      <alignment horizontal="right" vertical="center"/>
    </xf>
    <xf numFmtId="41" fontId="17" fillId="4" borderId="6" xfId="7" applyNumberFormat="1" applyFont="1" applyFill="1" applyBorder="1" applyAlignment="1" applyProtection="1">
      <alignment horizontal="center" vertical="center"/>
    </xf>
    <xf numFmtId="41" fontId="17" fillId="4" borderId="10" xfId="6" applyNumberFormat="1" applyFont="1" applyFill="1" applyBorder="1" applyAlignment="1" applyProtection="1">
      <alignment horizontal="right" vertical="center"/>
    </xf>
    <xf numFmtId="41" fontId="17" fillId="4" borderId="19" xfId="6" applyNumberFormat="1" applyFont="1" applyFill="1" applyBorder="1" applyAlignment="1" applyProtection="1">
      <alignment horizontal="center" vertical="center"/>
    </xf>
    <xf numFmtId="41" fontId="17" fillId="4" borderId="20" xfId="6" applyNumberFormat="1" applyFont="1" applyFill="1" applyBorder="1" applyAlignment="1" applyProtection="1">
      <alignment horizontal="center" vertical="center"/>
    </xf>
    <xf numFmtId="41" fontId="17" fillId="4" borderId="23" xfId="6" applyNumberFormat="1" applyFont="1" applyFill="1" applyBorder="1" applyAlignment="1" applyProtection="1">
      <alignment horizontal="center" vertical="center"/>
    </xf>
    <xf numFmtId="41" fontId="17" fillId="4" borderId="24" xfId="6" applyNumberFormat="1" applyFont="1" applyFill="1" applyBorder="1" applyAlignment="1" applyProtection="1">
      <alignment horizontal="center" vertical="center"/>
    </xf>
    <xf numFmtId="41" fontId="17" fillId="4" borderId="25" xfId="6" applyNumberFormat="1" applyFont="1" applyFill="1" applyBorder="1" applyAlignment="1" applyProtection="1">
      <alignment horizontal="center" vertical="center"/>
    </xf>
    <xf numFmtId="41" fontId="17" fillId="5" borderId="6" xfId="6" applyFont="1" applyFill="1" applyBorder="1" applyAlignment="1">
      <alignment horizontal="center" vertical="center"/>
    </xf>
    <xf numFmtId="41" fontId="17" fillId="5" borderId="0" xfId="16" applyNumberFormat="1" applyFont="1" applyFill="1">
      <alignment vertical="center"/>
    </xf>
    <xf numFmtId="41" fontId="10" fillId="4" borderId="9" xfId="2" applyNumberFormat="1" applyFont="1" applyFill="1" applyBorder="1" applyAlignment="1">
      <alignment horizontal="center" vertical="center"/>
    </xf>
    <xf numFmtId="41" fontId="29" fillId="4" borderId="10" xfId="29" applyFont="1" applyFill="1" applyBorder="1" applyAlignment="1"/>
    <xf numFmtId="41" fontId="20" fillId="7" borderId="46" xfId="6" applyFont="1" applyFill="1" applyBorder="1" applyAlignment="1">
      <alignment horizontal="center" vertical="center"/>
    </xf>
    <xf numFmtId="41" fontId="20" fillId="7" borderId="47" xfId="6" applyFont="1" applyFill="1" applyBorder="1" applyAlignment="1">
      <alignment horizontal="center" vertical="center"/>
    </xf>
    <xf numFmtId="41" fontId="20" fillId="7" borderId="48" xfId="6" applyFont="1" applyFill="1" applyBorder="1" applyAlignment="1">
      <alignment horizontal="center" vertical="center"/>
    </xf>
    <xf numFmtId="41" fontId="20" fillId="7" borderId="52" xfId="6" applyFont="1" applyFill="1" applyBorder="1" applyAlignment="1">
      <alignment horizontal="center" vertical="center"/>
    </xf>
    <xf numFmtId="41" fontId="20" fillId="7" borderId="53" xfId="6" applyFont="1" applyFill="1" applyBorder="1" applyAlignment="1">
      <alignment horizontal="center" vertical="center"/>
    </xf>
    <xf numFmtId="41" fontId="23" fillId="4" borderId="6" xfId="13" applyNumberFormat="1" applyFont="1" applyFill="1" applyBorder="1" applyAlignment="1">
      <alignment horizontal="center" vertical="center"/>
    </xf>
    <xf numFmtId="41" fontId="23" fillId="4" borderId="6" xfId="0" applyNumberFormat="1" applyFont="1" applyFill="1" applyBorder="1" applyAlignment="1">
      <alignment horizontal="right" vertical="center" wrapText="1"/>
    </xf>
    <xf numFmtId="41" fontId="17" fillId="4" borderId="6" xfId="13" applyNumberFormat="1" applyFont="1" applyFill="1" applyBorder="1" applyAlignment="1">
      <alignment horizontal="center" vertical="center"/>
    </xf>
    <xf numFmtId="41" fontId="23" fillId="4" borderId="6" xfId="13" applyNumberFormat="1" applyFont="1" applyFill="1" applyBorder="1" applyAlignment="1" applyProtection="1">
      <alignment horizontal="center" vertical="center"/>
    </xf>
    <xf numFmtId="41" fontId="23" fillId="4" borderId="10" xfId="13" applyNumberFormat="1" applyFont="1" applyFill="1" applyBorder="1" applyAlignment="1">
      <alignment horizontal="center" vertical="center"/>
    </xf>
    <xf numFmtId="41" fontId="23" fillId="4" borderId="10" xfId="0" applyNumberFormat="1" applyFont="1" applyFill="1" applyBorder="1" applyAlignment="1">
      <alignment horizontal="right" vertical="center" wrapText="1"/>
    </xf>
    <xf numFmtId="41" fontId="17" fillId="4" borderId="10" xfId="13" applyNumberFormat="1" applyFont="1" applyFill="1" applyBorder="1" applyAlignment="1">
      <alignment horizontal="center" vertical="center"/>
    </xf>
    <xf numFmtId="41" fontId="23" fillId="4" borderId="10" xfId="13" applyNumberFormat="1" applyFont="1" applyFill="1" applyBorder="1" applyAlignment="1" applyProtection="1">
      <alignment horizontal="center" vertical="center"/>
    </xf>
    <xf numFmtId="41" fontId="17" fillId="4" borderId="6" xfId="15" applyNumberFormat="1" applyFont="1" applyFill="1" applyBorder="1" applyAlignment="1">
      <alignment horizontal="center" vertical="center"/>
    </xf>
    <xf numFmtId="41" fontId="17" fillId="4" borderId="6" xfId="6" applyFont="1" applyFill="1" applyBorder="1" applyAlignment="1">
      <alignment horizontal="center" vertical="center"/>
    </xf>
    <xf numFmtId="41" fontId="17" fillId="4" borderId="7" xfId="15" applyNumberFormat="1" applyFont="1" applyFill="1" applyBorder="1" applyAlignment="1">
      <alignment horizontal="center" vertical="center"/>
    </xf>
    <xf numFmtId="41" fontId="17" fillId="4" borderId="7" xfId="6" applyFont="1" applyFill="1" applyBorder="1" applyAlignment="1">
      <alignment horizontal="center" vertical="center"/>
    </xf>
    <xf numFmtId="41" fontId="17" fillId="4" borderId="10" xfId="6" applyFont="1" applyFill="1" applyBorder="1" applyAlignment="1">
      <alignment horizontal="center" vertical="center"/>
    </xf>
    <xf numFmtId="41" fontId="17" fillId="4" borderId="10" xfId="15" applyNumberFormat="1" applyFont="1" applyFill="1" applyBorder="1" applyAlignment="1">
      <alignment horizontal="center" vertical="center"/>
    </xf>
    <xf numFmtId="41" fontId="17" fillId="4" borderId="11" xfId="6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41" fontId="10" fillId="2" borderId="1" xfId="2" applyFont="1" applyFill="1" applyBorder="1" applyAlignment="1">
      <alignment horizontal="left" vertical="center" wrapText="1"/>
    </xf>
    <xf numFmtId="41" fontId="10" fillId="2" borderId="3" xfId="2" applyFont="1" applyFill="1" applyBorder="1" applyAlignment="1">
      <alignment horizontal="left" vertical="center" wrapText="1"/>
    </xf>
    <xf numFmtId="41" fontId="10" fillId="2" borderId="2" xfId="2" applyFont="1" applyFill="1" applyBorder="1" applyAlignment="1">
      <alignment horizontal="center" vertical="center" wrapText="1"/>
    </xf>
    <xf numFmtId="0" fontId="10" fillId="2" borderId="2" xfId="2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8" fillId="0" borderId="16" xfId="1" applyFont="1" applyBorder="1" applyAlignment="1">
      <alignment horizontal="right" vertical="center"/>
    </xf>
    <xf numFmtId="0" fontId="7" fillId="0" borderId="0" xfId="5" applyFont="1" applyAlignment="1">
      <alignment horizontal="left" vertical="center"/>
    </xf>
    <xf numFmtId="0" fontId="8" fillId="0" borderId="0" xfId="1" applyFont="1" applyBorder="1" applyAlignment="1">
      <alignment horizontal="right" vertical="center"/>
    </xf>
    <xf numFmtId="0" fontId="21" fillId="0" borderId="30" xfId="9" applyNumberFormat="1" applyFont="1" applyBorder="1" applyAlignment="1">
      <alignment horizontal="left" vertical="center"/>
    </xf>
    <xf numFmtId="0" fontId="7" fillId="0" borderId="0" xfId="9" applyNumberFormat="1" applyFont="1" applyAlignment="1">
      <alignment horizontal="left" vertical="center"/>
    </xf>
    <xf numFmtId="0" fontId="4" fillId="0" borderId="0" xfId="1" applyFont="1" applyBorder="1" applyAlignment="1">
      <alignment horizontal="right" vertical="center"/>
    </xf>
    <xf numFmtId="0" fontId="10" fillId="6" borderId="1" xfId="9" applyNumberFormat="1" applyFont="1" applyFill="1" applyBorder="1" applyAlignment="1">
      <alignment horizontal="left" vertical="center" wrapText="1"/>
    </xf>
    <xf numFmtId="0" fontId="10" fillId="6" borderId="29" xfId="9" applyNumberFormat="1" applyFont="1" applyFill="1" applyBorder="1" applyAlignment="1">
      <alignment horizontal="left" vertical="center" wrapText="1"/>
    </xf>
    <xf numFmtId="0" fontId="10" fillId="6" borderId="3" xfId="9" applyNumberFormat="1" applyFont="1" applyFill="1" applyBorder="1" applyAlignment="1">
      <alignment horizontal="left" vertical="center" wrapText="1"/>
    </xf>
    <xf numFmtId="0" fontId="10" fillId="6" borderId="2" xfId="9" applyNumberFormat="1" applyFont="1" applyFill="1" applyBorder="1" applyAlignment="1">
      <alignment horizontal="center" vertical="center" wrapText="1"/>
    </xf>
    <xf numFmtId="0" fontId="10" fillId="6" borderId="2" xfId="9" applyNumberFormat="1" applyFont="1" applyFill="1" applyBorder="1" applyAlignment="1">
      <alignment horizontal="center" vertical="center"/>
    </xf>
    <xf numFmtId="0" fontId="10" fillId="6" borderId="26" xfId="9" applyNumberFormat="1" applyFont="1" applyFill="1" applyBorder="1" applyAlignment="1">
      <alignment horizontal="center" vertical="center" wrapText="1"/>
    </xf>
    <xf numFmtId="0" fontId="10" fillId="6" borderId="27" xfId="9" applyNumberFormat="1" applyFont="1" applyFill="1" applyBorder="1" applyAlignment="1">
      <alignment horizontal="center" vertical="center" wrapText="1"/>
    </xf>
    <xf numFmtId="0" fontId="10" fillId="6" borderId="28" xfId="9" applyNumberFormat="1" applyFont="1" applyFill="1" applyBorder="1" applyAlignment="1">
      <alignment horizontal="center" vertical="center" wrapText="1"/>
    </xf>
    <xf numFmtId="0" fontId="10" fillId="6" borderId="2" xfId="2" applyNumberFormat="1" applyFont="1" applyFill="1" applyBorder="1" applyAlignment="1">
      <alignment horizontal="center" vertical="center" wrapText="1"/>
    </xf>
    <xf numFmtId="0" fontId="10" fillId="6" borderId="2" xfId="5" applyFont="1" applyFill="1" applyBorder="1" applyAlignment="1">
      <alignment horizontal="center" vertical="center" wrapText="1"/>
    </xf>
    <xf numFmtId="0" fontId="8" fillId="0" borderId="0" xfId="5" applyNumberFormat="1" applyFont="1" applyBorder="1" applyAlignment="1">
      <alignment horizontal="left" vertical="center"/>
    </xf>
    <xf numFmtId="0" fontId="10" fillId="6" borderId="31" xfId="5" applyFont="1" applyFill="1" applyBorder="1" applyAlignment="1">
      <alignment horizontal="left" vertical="center" wrapText="1"/>
    </xf>
    <xf numFmtId="0" fontId="10" fillId="6" borderId="32" xfId="5" applyFont="1" applyFill="1" applyBorder="1" applyAlignment="1">
      <alignment horizontal="left" vertical="center" wrapText="1"/>
    </xf>
    <xf numFmtId="0" fontId="8" fillId="0" borderId="0" xfId="5" applyFont="1" applyBorder="1" applyAlignment="1">
      <alignment horizontal="left" vertical="center"/>
    </xf>
    <xf numFmtId="0" fontId="10" fillId="2" borderId="2" xfId="17" applyFont="1" applyFill="1" applyBorder="1" applyAlignment="1">
      <alignment horizontal="center" vertical="center" wrapText="1"/>
    </xf>
    <xf numFmtId="0" fontId="8" fillId="0" borderId="30" xfId="17" applyFont="1" applyBorder="1" applyAlignment="1">
      <alignment horizontal="left" vertical="center"/>
    </xf>
    <xf numFmtId="0" fontId="7" fillId="0" borderId="0" xfId="17" applyFont="1" applyAlignment="1">
      <alignment horizontal="left" vertical="center"/>
    </xf>
    <xf numFmtId="0" fontId="10" fillId="2" borderId="37" xfId="17" applyFont="1" applyFill="1" applyBorder="1" applyAlignment="1">
      <alignment horizontal="left" vertical="center" wrapText="1"/>
    </xf>
    <xf numFmtId="0" fontId="10" fillId="2" borderId="38" xfId="17" applyFont="1" applyFill="1" applyBorder="1" applyAlignment="1">
      <alignment horizontal="left" vertical="center" wrapText="1"/>
    </xf>
    <xf numFmtId="0" fontId="25" fillId="13" borderId="42" xfId="21" applyNumberFormat="1" applyFont="1" applyFill="1" applyBorder="1" applyAlignment="1">
      <alignment horizontal="left" vertical="center" wrapText="1"/>
    </xf>
    <xf numFmtId="0" fontId="25" fillId="13" borderId="43" xfId="21" applyNumberFormat="1" applyFont="1" applyFill="1" applyBorder="1" applyAlignment="1">
      <alignment horizontal="left" vertical="center"/>
    </xf>
    <xf numFmtId="0" fontId="25" fillId="13" borderId="2" xfId="21" applyNumberFormat="1" applyFont="1" applyFill="1" applyBorder="1" applyAlignment="1">
      <alignment horizontal="center" vertical="center" wrapText="1"/>
    </xf>
    <xf numFmtId="0" fontId="25" fillId="13" borderId="2" xfId="21" applyNumberFormat="1" applyFont="1" applyFill="1" applyBorder="1" applyAlignment="1">
      <alignment horizontal="center" vertical="center"/>
    </xf>
    <xf numFmtId="0" fontId="8" fillId="13" borderId="2" xfId="21" applyNumberFormat="1" applyFont="1" applyFill="1" applyBorder="1" applyAlignment="1">
      <alignment horizontal="center" vertical="center" wrapText="1"/>
    </xf>
    <xf numFmtId="0" fontId="27" fillId="13" borderId="2" xfId="21" applyNumberFormat="1" applyFont="1" applyFill="1" applyBorder="1" applyAlignment="1">
      <alignment horizontal="center" vertical="center"/>
    </xf>
    <xf numFmtId="0" fontId="8" fillId="13" borderId="2" xfId="21" applyNumberFormat="1" applyFont="1" applyFill="1" applyBorder="1" applyAlignment="1">
      <alignment horizontal="center" vertical="center"/>
    </xf>
    <xf numFmtId="0" fontId="39" fillId="13" borderId="2" xfId="21" applyNumberFormat="1" applyFont="1" applyFill="1" applyBorder="1" applyAlignment="1">
      <alignment horizontal="center" vertical="center" wrapText="1"/>
    </xf>
    <xf numFmtId="0" fontId="29" fillId="2" borderId="2" xfId="5" applyFont="1" applyFill="1" applyBorder="1" applyAlignment="1">
      <alignment horizontal="center" vertical="center" wrapText="1"/>
    </xf>
    <xf numFmtId="0" fontId="10" fillId="2" borderId="2" xfId="5" applyFont="1" applyFill="1" applyBorder="1" applyAlignment="1">
      <alignment horizontal="center" vertical="center" wrapText="1"/>
    </xf>
    <xf numFmtId="0" fontId="10" fillId="2" borderId="37" xfId="5" applyFont="1" applyFill="1" applyBorder="1" applyAlignment="1">
      <alignment horizontal="left" vertical="center" wrapText="1"/>
    </xf>
    <xf numFmtId="0" fontId="10" fillId="2" borderId="44" xfId="5" applyFont="1" applyFill="1" applyBorder="1" applyAlignment="1">
      <alignment horizontal="left" vertical="center" wrapText="1"/>
    </xf>
    <xf numFmtId="0" fontId="10" fillId="2" borderId="38" xfId="5" applyFont="1" applyFill="1" applyBorder="1" applyAlignment="1">
      <alignment horizontal="left" vertical="center" wrapText="1"/>
    </xf>
    <xf numFmtId="0" fontId="10" fillId="2" borderId="2" xfId="5" applyFont="1" applyFill="1" applyBorder="1" applyAlignment="1">
      <alignment horizontal="center" vertical="center"/>
    </xf>
    <xf numFmtId="0" fontId="10" fillId="2" borderId="49" xfId="5" applyFont="1" applyFill="1" applyBorder="1" applyAlignment="1">
      <alignment horizontal="center" vertical="center" wrapText="1"/>
    </xf>
    <xf numFmtId="0" fontId="10" fillId="2" borderId="50" xfId="5" applyFont="1" applyFill="1" applyBorder="1" applyAlignment="1">
      <alignment horizontal="center" vertical="center" wrapText="1"/>
    </xf>
    <xf numFmtId="0" fontId="31" fillId="2" borderId="2" xfId="5" applyFont="1" applyFill="1" applyBorder="1" applyAlignment="1">
      <alignment horizontal="center" vertical="center" wrapText="1"/>
    </xf>
    <xf numFmtId="0" fontId="7" fillId="0" borderId="0" xfId="24" applyFont="1" applyAlignment="1">
      <alignment horizontal="left" vertical="center"/>
    </xf>
    <xf numFmtId="0" fontId="10" fillId="2" borderId="37" xfId="24" applyFont="1" applyFill="1" applyBorder="1" applyAlignment="1">
      <alignment horizontal="left" vertical="center" wrapText="1"/>
    </xf>
    <xf numFmtId="0" fontId="10" fillId="2" borderId="44" xfId="24" applyFont="1" applyFill="1" applyBorder="1" applyAlignment="1">
      <alignment horizontal="left" vertical="center" wrapText="1"/>
    </xf>
    <xf numFmtId="0" fontId="10" fillId="2" borderId="38" xfId="24" applyFont="1" applyFill="1" applyBorder="1" applyAlignment="1">
      <alignment horizontal="left" vertical="center" wrapText="1"/>
    </xf>
    <xf numFmtId="0" fontId="10" fillId="2" borderId="2" xfId="24" applyFont="1" applyFill="1" applyBorder="1" applyAlignment="1">
      <alignment horizontal="center" vertical="center" wrapText="1"/>
    </xf>
    <xf numFmtId="0" fontId="10" fillId="2" borderId="49" xfId="24" applyFont="1" applyFill="1" applyBorder="1" applyAlignment="1">
      <alignment horizontal="center" vertical="center" wrapText="1"/>
    </xf>
    <xf numFmtId="0" fontId="10" fillId="2" borderId="35" xfId="24" applyFont="1" applyFill="1" applyBorder="1" applyAlignment="1">
      <alignment horizontal="center" vertical="center" wrapText="1"/>
    </xf>
    <xf numFmtId="0" fontId="10" fillId="2" borderId="50" xfId="24" applyFont="1" applyFill="1" applyBorder="1" applyAlignment="1">
      <alignment horizontal="center" vertical="center" wrapText="1"/>
    </xf>
    <xf numFmtId="41" fontId="10" fillId="4" borderId="6" xfId="23" applyNumberFormat="1" applyFont="1" applyFill="1" applyBorder="1" applyAlignment="1"/>
    <xf numFmtId="41" fontId="10" fillId="4" borderId="10" xfId="23" applyNumberFormat="1" applyFont="1" applyFill="1" applyBorder="1" applyAlignment="1"/>
  </cellXfs>
  <cellStyles count="30">
    <cellStyle name="20% - 강조색3 5 2 2" xfId="15"/>
    <cellStyle name="20% - 강조색3 7 2" xfId="14"/>
    <cellStyle name="20% - 강조색5 2 2 2 2 2" xfId="13"/>
    <cellStyle name="20% - 강조색5 2 2 5 2" xfId="23"/>
    <cellStyle name="강조색2 4 5 2" xfId="16"/>
    <cellStyle name="쉼표 [0] 10 2" xfId="28"/>
    <cellStyle name="쉼표 [0] 11" xfId="2"/>
    <cellStyle name="쉼표 [0] 11 2" xfId="18"/>
    <cellStyle name="쉼표 [0] 11 2 2 2" xfId="6"/>
    <cellStyle name="쉼표 [0] 11 4" xfId="11"/>
    <cellStyle name="쉼표 [0] 18 4" xfId="3"/>
    <cellStyle name="쉼표 [0] 2 15" xfId="10"/>
    <cellStyle name="쉼표 [0] 21 3" xfId="19"/>
    <cellStyle name="쉼표 [0] 23 2" xfId="12"/>
    <cellStyle name="쉼표 [0] 24 5" xfId="22"/>
    <cellStyle name="쉼표 [0] 24 5 3" xfId="29"/>
    <cellStyle name="쉼표 [0] 28 2" xfId="25"/>
    <cellStyle name="쉼표 [0] 28 2 2" xfId="26"/>
    <cellStyle name="표준" xfId="0" builtinId="0"/>
    <cellStyle name="표준 10" xfId="21"/>
    <cellStyle name="표준 10 2 10 2" xfId="8"/>
    <cellStyle name="표준 45_행정지원실 2" xfId="4"/>
    <cellStyle name="표준_Sheet1 2" xfId="9"/>
    <cellStyle name="표준_제16장.공공행정 및 사법_목포소방서" xfId="5"/>
    <cellStyle name="표준_제16장.공공행정 및 사법_목포소방서 2" xfId="7"/>
    <cellStyle name="표준_제16장.공공행정 및 사법_안전건설방재과" xfId="24"/>
    <cellStyle name="표준_제16장.공공행정 및 사법_행정지원실 2" xfId="1"/>
    <cellStyle name="표준_제16장.공공행정 및 사법_환경공원" xfId="17"/>
    <cellStyle name="표준_제16장.공공행정 및 사법_환경공원 2" xfId="20"/>
    <cellStyle name="표준_제2장. 토지 및 기후" xfId="27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X17"/>
  <sheetViews>
    <sheetView workbookViewId="0">
      <selection activeCell="F26" sqref="F26"/>
    </sheetView>
  </sheetViews>
  <sheetFormatPr defaultColWidth="10" defaultRowHeight="13.5"/>
  <cols>
    <col min="1" max="1" width="9.25" style="1" customWidth="1"/>
    <col min="2" max="2" width="6.875" style="1" customWidth="1"/>
    <col min="3" max="3" width="8.875" style="1" customWidth="1"/>
    <col min="4" max="4" width="7.75" style="1" customWidth="1"/>
    <col min="5" max="5" width="6.5" style="1" customWidth="1"/>
    <col min="6" max="6" width="6" style="1" customWidth="1"/>
    <col min="7" max="11" width="5.875" style="1" customWidth="1"/>
    <col min="12" max="15" width="6.375" style="1" customWidth="1"/>
    <col min="16" max="16" width="9.875" style="1" customWidth="1"/>
    <col min="17" max="17" width="8.75" style="1" customWidth="1"/>
    <col min="18" max="18" width="10.25" style="1" customWidth="1"/>
    <col min="19" max="19" width="9.25" style="1" customWidth="1"/>
    <col min="20" max="20" width="8.25" style="1" customWidth="1"/>
    <col min="21" max="21" width="9" style="1" customWidth="1"/>
    <col min="22" max="22" width="9.875" style="1" customWidth="1"/>
    <col min="23" max="16384" width="10" style="1"/>
  </cols>
  <sheetData>
    <row r="2" spans="1:24" ht="25.5">
      <c r="A2" s="367" t="s">
        <v>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</row>
    <row r="3" spans="1:24" ht="25.5" customHeight="1">
      <c r="A3" s="368" t="s">
        <v>1</v>
      </c>
      <c r="B3" s="368"/>
      <c r="C3" s="368"/>
      <c r="D3" s="368"/>
      <c r="E3" s="368"/>
      <c r="F3" s="368"/>
      <c r="G3" s="368"/>
      <c r="H3" s="368"/>
      <c r="I3" s="368"/>
      <c r="J3" s="368"/>
    </row>
    <row r="4" spans="1:24" ht="25.5" customHeight="1">
      <c r="A4" s="2" t="s">
        <v>2</v>
      </c>
      <c r="V4" s="3" t="s">
        <v>3</v>
      </c>
    </row>
    <row r="5" spans="1:24" s="4" customFormat="1" ht="41.25" customHeight="1">
      <c r="A5" s="369" t="s">
        <v>4</v>
      </c>
      <c r="B5" s="371" t="s">
        <v>5</v>
      </c>
      <c r="C5" s="372" t="s">
        <v>6</v>
      </c>
      <c r="D5" s="372" t="s">
        <v>7</v>
      </c>
      <c r="E5" s="372" t="s">
        <v>8</v>
      </c>
      <c r="F5" s="371" t="s">
        <v>9</v>
      </c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2" t="s">
        <v>10</v>
      </c>
      <c r="V5" s="372" t="s">
        <v>11</v>
      </c>
    </row>
    <row r="6" spans="1:24" s="4" customFormat="1" ht="50.25" customHeight="1">
      <c r="A6" s="370"/>
      <c r="B6" s="371"/>
      <c r="C6" s="372"/>
      <c r="D6" s="372"/>
      <c r="E6" s="372"/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5" t="s">
        <v>17</v>
      </c>
      <c r="L6" s="5" t="s">
        <v>18</v>
      </c>
      <c r="M6" s="5" t="s">
        <v>19</v>
      </c>
      <c r="N6" s="5" t="s">
        <v>20</v>
      </c>
      <c r="O6" s="5" t="s">
        <v>21</v>
      </c>
      <c r="P6" s="5" t="s">
        <v>22</v>
      </c>
      <c r="Q6" s="6" t="s">
        <v>23</v>
      </c>
      <c r="R6" s="6" t="s">
        <v>24</v>
      </c>
      <c r="S6" s="6" t="s">
        <v>25</v>
      </c>
      <c r="T6" s="6" t="s">
        <v>26</v>
      </c>
      <c r="U6" s="372"/>
      <c r="V6" s="372"/>
    </row>
    <row r="7" spans="1:24" s="11" customFormat="1" ht="25.5" customHeight="1">
      <c r="A7" s="7">
        <v>2017</v>
      </c>
      <c r="B7" s="8">
        <v>719</v>
      </c>
      <c r="C7" s="9">
        <v>1</v>
      </c>
      <c r="D7" s="9">
        <v>3</v>
      </c>
      <c r="E7" s="9">
        <v>0</v>
      </c>
      <c r="F7" s="9">
        <v>698</v>
      </c>
      <c r="G7" s="9">
        <v>0</v>
      </c>
      <c r="H7" s="9">
        <v>0</v>
      </c>
      <c r="I7" s="9">
        <v>0</v>
      </c>
      <c r="J7" s="9">
        <v>4</v>
      </c>
      <c r="K7" s="9">
        <v>34</v>
      </c>
      <c r="L7" s="9">
        <v>188</v>
      </c>
      <c r="M7" s="9">
        <v>204</v>
      </c>
      <c r="N7" s="9">
        <v>134</v>
      </c>
      <c r="O7" s="9">
        <v>90</v>
      </c>
      <c r="P7" s="9">
        <v>0</v>
      </c>
      <c r="Q7" s="9">
        <v>0</v>
      </c>
      <c r="R7" s="9">
        <v>11</v>
      </c>
      <c r="S7" s="9">
        <v>3</v>
      </c>
      <c r="T7" s="9">
        <v>30</v>
      </c>
      <c r="U7" s="9">
        <v>0</v>
      </c>
      <c r="V7" s="10">
        <v>17</v>
      </c>
      <c r="W7" s="4"/>
      <c r="X7" s="4"/>
    </row>
    <row r="8" spans="1:24" s="11" customFormat="1" ht="25.5" customHeight="1">
      <c r="A8" s="7">
        <v>2018</v>
      </c>
      <c r="B8" s="8">
        <v>742</v>
      </c>
      <c r="C8" s="9">
        <v>1</v>
      </c>
      <c r="D8" s="9">
        <v>1</v>
      </c>
      <c r="E8" s="9">
        <v>0</v>
      </c>
      <c r="F8" s="9">
        <v>723</v>
      </c>
      <c r="G8" s="9">
        <v>0</v>
      </c>
      <c r="H8" s="9">
        <v>0</v>
      </c>
      <c r="I8" s="9">
        <v>0</v>
      </c>
      <c r="J8" s="9">
        <v>3</v>
      </c>
      <c r="K8" s="9">
        <v>43</v>
      </c>
      <c r="L8" s="9">
        <v>227</v>
      </c>
      <c r="M8" s="9">
        <v>185</v>
      </c>
      <c r="N8" s="9">
        <v>109</v>
      </c>
      <c r="O8" s="9">
        <v>116</v>
      </c>
      <c r="P8" s="9">
        <v>0</v>
      </c>
      <c r="Q8" s="9">
        <v>0</v>
      </c>
      <c r="R8" s="9">
        <v>11</v>
      </c>
      <c r="S8" s="9">
        <v>3</v>
      </c>
      <c r="T8" s="9">
        <v>26</v>
      </c>
      <c r="U8" s="9">
        <v>0</v>
      </c>
      <c r="V8" s="10">
        <v>17</v>
      </c>
      <c r="W8" s="4"/>
      <c r="X8" s="4"/>
    </row>
    <row r="9" spans="1:24" s="11" customFormat="1" ht="25.5" customHeight="1">
      <c r="A9" s="7">
        <v>2019</v>
      </c>
      <c r="B9" s="8">
        <v>795</v>
      </c>
      <c r="C9" s="9">
        <v>1</v>
      </c>
      <c r="D9" s="9">
        <v>4</v>
      </c>
      <c r="E9" s="9">
        <v>0</v>
      </c>
      <c r="F9" s="9">
        <v>774</v>
      </c>
      <c r="G9" s="9">
        <v>0</v>
      </c>
      <c r="H9" s="9">
        <v>0</v>
      </c>
      <c r="I9" s="9">
        <v>0</v>
      </c>
      <c r="J9" s="9">
        <v>4</v>
      </c>
      <c r="K9" s="9">
        <v>47</v>
      </c>
      <c r="L9" s="9">
        <v>195</v>
      </c>
      <c r="M9" s="9">
        <v>217</v>
      </c>
      <c r="N9" s="9">
        <v>157</v>
      </c>
      <c r="O9" s="9">
        <v>110</v>
      </c>
      <c r="P9" s="9">
        <v>0</v>
      </c>
      <c r="Q9" s="9">
        <v>0</v>
      </c>
      <c r="R9" s="9">
        <v>11</v>
      </c>
      <c r="S9" s="9">
        <v>3</v>
      </c>
      <c r="T9" s="9">
        <v>30</v>
      </c>
      <c r="U9" s="9">
        <v>0</v>
      </c>
      <c r="V9" s="10">
        <v>16</v>
      </c>
      <c r="W9" s="4"/>
      <c r="X9" s="4"/>
    </row>
    <row r="10" spans="1:24" s="11" customFormat="1" ht="25.5" customHeight="1">
      <c r="A10" s="7">
        <v>2020</v>
      </c>
      <c r="B10" s="8">
        <v>806</v>
      </c>
      <c r="C10" s="9">
        <v>1</v>
      </c>
      <c r="D10" s="9">
        <v>1</v>
      </c>
      <c r="E10" s="9">
        <v>0</v>
      </c>
      <c r="F10" s="9">
        <v>789</v>
      </c>
      <c r="G10" s="9">
        <v>0</v>
      </c>
      <c r="H10" s="9">
        <v>0</v>
      </c>
      <c r="I10" s="9">
        <v>0</v>
      </c>
      <c r="J10" s="9">
        <v>4</v>
      </c>
      <c r="K10" s="9">
        <v>48</v>
      </c>
      <c r="L10" s="9">
        <v>198</v>
      </c>
      <c r="M10" s="9">
        <v>214</v>
      </c>
      <c r="N10" s="9">
        <v>171</v>
      </c>
      <c r="O10" s="9">
        <v>110</v>
      </c>
      <c r="P10" s="9">
        <v>0</v>
      </c>
      <c r="Q10" s="9">
        <v>0</v>
      </c>
      <c r="R10" s="9">
        <v>11</v>
      </c>
      <c r="S10" s="9">
        <v>3</v>
      </c>
      <c r="T10" s="9">
        <v>30</v>
      </c>
      <c r="U10" s="9">
        <v>0</v>
      </c>
      <c r="V10" s="10">
        <v>15</v>
      </c>
      <c r="W10" s="4"/>
      <c r="X10" s="4"/>
    </row>
    <row r="11" spans="1:24" s="11" customFormat="1" ht="25.5" customHeight="1">
      <c r="A11" s="7">
        <v>2021</v>
      </c>
      <c r="B11" s="8">
        <v>811</v>
      </c>
      <c r="C11" s="9">
        <v>1</v>
      </c>
      <c r="D11" s="9">
        <v>1</v>
      </c>
      <c r="E11" s="9">
        <v>0</v>
      </c>
      <c r="F11" s="9">
        <v>792</v>
      </c>
      <c r="G11" s="9">
        <v>0</v>
      </c>
      <c r="H11" s="9">
        <v>0</v>
      </c>
      <c r="I11" s="9">
        <v>0</v>
      </c>
      <c r="J11" s="9">
        <v>5</v>
      </c>
      <c r="K11" s="9">
        <v>50</v>
      </c>
      <c r="L11" s="9">
        <v>210</v>
      </c>
      <c r="M11" s="9">
        <v>213</v>
      </c>
      <c r="N11" s="9">
        <v>173</v>
      </c>
      <c r="O11" s="9">
        <v>97</v>
      </c>
      <c r="P11" s="9">
        <v>0</v>
      </c>
      <c r="Q11" s="9">
        <v>0</v>
      </c>
      <c r="R11" s="9">
        <v>11</v>
      </c>
      <c r="S11" s="9">
        <v>3</v>
      </c>
      <c r="T11" s="9">
        <v>30</v>
      </c>
      <c r="U11" s="9">
        <v>0</v>
      </c>
      <c r="V11" s="10">
        <v>17</v>
      </c>
      <c r="W11" s="4"/>
      <c r="X11" s="4"/>
    </row>
    <row r="12" spans="1:24" s="4" customFormat="1" ht="25.5" customHeight="1">
      <c r="A12" s="12">
        <v>2022</v>
      </c>
      <c r="B12" s="13">
        <f t="shared" ref="B12:T12" si="0">SUM(B13:B15)</f>
        <v>816</v>
      </c>
      <c r="C12" s="14">
        <f t="shared" si="0"/>
        <v>1</v>
      </c>
      <c r="D12" s="14">
        <f t="shared" si="0"/>
        <v>1</v>
      </c>
      <c r="E12" s="14">
        <f t="shared" si="0"/>
        <v>0</v>
      </c>
      <c r="F12" s="14">
        <f t="shared" si="0"/>
        <v>801</v>
      </c>
      <c r="G12" s="14">
        <f t="shared" si="0"/>
        <v>0</v>
      </c>
      <c r="H12" s="14">
        <f t="shared" si="0"/>
        <v>0</v>
      </c>
      <c r="I12" s="14">
        <f t="shared" si="0"/>
        <v>0</v>
      </c>
      <c r="J12" s="14">
        <f t="shared" si="0"/>
        <v>5</v>
      </c>
      <c r="K12" s="14">
        <f t="shared" si="0"/>
        <v>50</v>
      </c>
      <c r="L12" s="14">
        <f t="shared" si="0"/>
        <v>212</v>
      </c>
      <c r="M12" s="14">
        <f t="shared" si="0"/>
        <v>213</v>
      </c>
      <c r="N12" s="14">
        <f t="shared" si="0"/>
        <v>178</v>
      </c>
      <c r="O12" s="14">
        <f t="shared" si="0"/>
        <v>99</v>
      </c>
      <c r="P12" s="14">
        <f t="shared" si="0"/>
        <v>0</v>
      </c>
      <c r="Q12" s="14">
        <f t="shared" si="0"/>
        <v>0</v>
      </c>
      <c r="R12" s="14">
        <f t="shared" si="0"/>
        <v>11</v>
      </c>
      <c r="S12" s="14">
        <f t="shared" si="0"/>
        <v>3</v>
      </c>
      <c r="T12" s="14">
        <f t="shared" si="0"/>
        <v>30</v>
      </c>
      <c r="U12" s="14">
        <v>0</v>
      </c>
      <c r="V12" s="15">
        <f>SUM(V13:V15)</f>
        <v>13</v>
      </c>
    </row>
    <row r="13" spans="1:24" ht="25.5" customHeight="1">
      <c r="A13" s="16" t="s">
        <v>27</v>
      </c>
      <c r="B13" s="17">
        <f>SUM(C13:F13,U13:V13)</f>
        <v>299</v>
      </c>
      <c r="C13" s="18">
        <v>1</v>
      </c>
      <c r="D13" s="18">
        <v>1</v>
      </c>
      <c r="E13" s="18">
        <v>0</v>
      </c>
      <c r="F13" s="18">
        <f>SUM(G13:T13)</f>
        <v>293</v>
      </c>
      <c r="G13" s="18">
        <v>0</v>
      </c>
      <c r="H13" s="18">
        <v>0</v>
      </c>
      <c r="I13" s="18">
        <v>0</v>
      </c>
      <c r="J13" s="18">
        <v>4</v>
      </c>
      <c r="K13" s="18">
        <v>18</v>
      </c>
      <c r="L13" s="18">
        <v>84</v>
      </c>
      <c r="M13" s="18">
        <v>89</v>
      </c>
      <c r="N13" s="18">
        <v>61</v>
      </c>
      <c r="O13" s="18">
        <v>30</v>
      </c>
      <c r="P13" s="18">
        <v>0</v>
      </c>
      <c r="Q13" s="18">
        <v>0</v>
      </c>
      <c r="R13" s="18">
        <v>5</v>
      </c>
      <c r="S13" s="18">
        <v>0</v>
      </c>
      <c r="T13" s="18">
        <v>2</v>
      </c>
      <c r="U13" s="18">
        <v>0</v>
      </c>
      <c r="V13" s="19">
        <v>4</v>
      </c>
      <c r="W13" s="4"/>
      <c r="X13" s="4"/>
    </row>
    <row r="14" spans="1:24" ht="25.5" customHeight="1">
      <c r="A14" s="20" t="s">
        <v>28</v>
      </c>
      <c r="B14" s="17">
        <f t="shared" ref="B14:B15" si="1">SUM(C14:F14,U14:V14)</f>
        <v>299</v>
      </c>
      <c r="C14" s="18">
        <v>0</v>
      </c>
      <c r="D14" s="18">
        <v>0</v>
      </c>
      <c r="E14" s="18">
        <v>0</v>
      </c>
      <c r="F14" s="18">
        <f>SUM(G14:T14)</f>
        <v>292</v>
      </c>
      <c r="G14" s="18">
        <v>0</v>
      </c>
      <c r="H14" s="18">
        <v>0</v>
      </c>
      <c r="I14" s="18">
        <v>0</v>
      </c>
      <c r="J14" s="18">
        <v>1</v>
      </c>
      <c r="K14" s="18">
        <v>18</v>
      </c>
      <c r="L14" s="18">
        <v>58</v>
      </c>
      <c r="M14" s="18">
        <v>69</v>
      </c>
      <c r="N14" s="18">
        <v>79</v>
      </c>
      <c r="O14" s="18">
        <v>30</v>
      </c>
      <c r="P14" s="18">
        <v>0</v>
      </c>
      <c r="Q14" s="18">
        <v>0</v>
      </c>
      <c r="R14" s="18">
        <v>6</v>
      </c>
      <c r="S14" s="18">
        <v>3</v>
      </c>
      <c r="T14" s="18">
        <v>28</v>
      </c>
      <c r="U14" s="18">
        <v>0</v>
      </c>
      <c r="V14" s="19">
        <v>7</v>
      </c>
      <c r="W14" s="4"/>
      <c r="X14" s="4"/>
    </row>
    <row r="15" spans="1:24" ht="25.5" customHeight="1">
      <c r="A15" s="21" t="s">
        <v>29</v>
      </c>
      <c r="B15" s="22">
        <f t="shared" si="1"/>
        <v>218</v>
      </c>
      <c r="C15" s="23">
        <v>0</v>
      </c>
      <c r="D15" s="23">
        <v>0</v>
      </c>
      <c r="E15" s="23">
        <v>0</v>
      </c>
      <c r="F15" s="23">
        <f>SUM(G15:T15)</f>
        <v>216</v>
      </c>
      <c r="G15" s="24">
        <v>0</v>
      </c>
      <c r="H15" s="24">
        <v>0</v>
      </c>
      <c r="I15" s="24">
        <v>0</v>
      </c>
      <c r="J15" s="23">
        <v>0</v>
      </c>
      <c r="K15" s="23">
        <v>14</v>
      </c>
      <c r="L15" s="23">
        <v>70</v>
      </c>
      <c r="M15" s="23">
        <v>55</v>
      </c>
      <c r="N15" s="23">
        <v>38</v>
      </c>
      <c r="O15" s="23">
        <v>39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5">
        <v>2</v>
      </c>
      <c r="W15" s="4"/>
      <c r="X15" s="4"/>
    </row>
    <row r="16" spans="1:24" ht="25.5" customHeight="1">
      <c r="A16" s="2" t="s">
        <v>30</v>
      </c>
      <c r="V16" s="3" t="s">
        <v>31</v>
      </c>
    </row>
    <row r="17" spans="1:1" ht="25.5" customHeight="1">
      <c r="A17" s="2" t="s">
        <v>32</v>
      </c>
    </row>
  </sheetData>
  <mergeCells count="10">
    <mergeCell ref="A2:V2"/>
    <mergeCell ref="A3:J3"/>
    <mergeCell ref="A5:A6"/>
    <mergeCell ref="B5:B6"/>
    <mergeCell ref="C5:C6"/>
    <mergeCell ref="D5:D6"/>
    <mergeCell ref="E5:E6"/>
    <mergeCell ref="F5:T5"/>
    <mergeCell ref="U5:U6"/>
    <mergeCell ref="V5:V6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Q25"/>
  <sheetViews>
    <sheetView topLeftCell="A4" workbookViewId="0">
      <selection activeCell="P17" sqref="P17"/>
    </sheetView>
  </sheetViews>
  <sheetFormatPr defaultRowHeight="23.25" customHeight="1"/>
  <cols>
    <col min="1" max="1" width="8.75" style="145" customWidth="1"/>
    <col min="2" max="2" width="7.875" style="145" customWidth="1"/>
    <col min="3" max="3" width="10.75" style="145" customWidth="1"/>
    <col min="4" max="5" width="11.5" style="145" customWidth="1"/>
    <col min="6" max="6" width="9.625" style="145" customWidth="1"/>
    <col min="7" max="7" width="13.25" style="145" customWidth="1"/>
    <col min="8" max="8" width="13.625" style="145" customWidth="1"/>
    <col min="9" max="9" width="13" style="145" customWidth="1"/>
    <col min="10" max="10" width="10.125" style="145" customWidth="1"/>
    <col min="11" max="11" width="9.25" style="145" customWidth="1"/>
    <col min="12" max="12" width="9.5" style="145" customWidth="1"/>
    <col min="13" max="16" width="9" style="81"/>
    <col min="17" max="17" width="9" style="177"/>
    <col min="18" max="16384" width="9" style="145"/>
  </cols>
  <sheetData>
    <row r="2" spans="1:17" ht="23.25" customHeight="1">
      <c r="A2" s="375" t="s">
        <v>241</v>
      </c>
      <c r="B2" s="375"/>
      <c r="C2" s="375"/>
      <c r="D2" s="375"/>
      <c r="E2" s="375"/>
      <c r="F2" s="375"/>
      <c r="G2" s="375"/>
    </row>
    <row r="3" spans="1:17" s="175" customFormat="1" ht="23.25" customHeight="1">
      <c r="A3" s="71" t="s">
        <v>242</v>
      </c>
      <c r="B3" s="70"/>
      <c r="C3" s="70"/>
      <c r="D3" s="70"/>
      <c r="E3" s="70"/>
      <c r="F3" s="70"/>
      <c r="G3" s="70"/>
      <c r="L3" s="90" t="s">
        <v>243</v>
      </c>
      <c r="M3" s="81"/>
      <c r="N3" s="81"/>
      <c r="O3" s="81"/>
      <c r="P3" s="81"/>
      <c r="Q3" s="178"/>
    </row>
    <row r="4" spans="1:17" ht="57.75" customHeight="1">
      <c r="A4" s="179" t="s">
        <v>491</v>
      </c>
      <c r="B4" s="180" t="s">
        <v>89</v>
      </c>
      <c r="C4" s="180" t="s">
        <v>244</v>
      </c>
      <c r="D4" s="180" t="s">
        <v>245</v>
      </c>
      <c r="E4" s="180" t="s">
        <v>246</v>
      </c>
      <c r="F4" s="180" t="s">
        <v>247</v>
      </c>
      <c r="G4" s="180" t="s">
        <v>248</v>
      </c>
      <c r="H4" s="180" t="s">
        <v>249</v>
      </c>
      <c r="I4" s="180" t="s">
        <v>250</v>
      </c>
      <c r="J4" s="180" t="s">
        <v>251</v>
      </c>
      <c r="K4" s="180" t="s">
        <v>252</v>
      </c>
      <c r="L4" s="180" t="s">
        <v>253</v>
      </c>
    </row>
    <row r="5" spans="1:17" s="158" customFormat="1" ht="23.25" customHeight="1">
      <c r="A5" s="153">
        <v>2017</v>
      </c>
      <c r="B5" s="190">
        <v>66</v>
      </c>
      <c r="C5" s="191">
        <v>27</v>
      </c>
      <c r="D5" s="191">
        <v>0</v>
      </c>
      <c r="E5" s="191">
        <v>3</v>
      </c>
      <c r="F5" s="191">
        <v>0</v>
      </c>
      <c r="G5" s="191">
        <v>0</v>
      </c>
      <c r="H5" s="191">
        <v>9</v>
      </c>
      <c r="I5" s="191">
        <v>5</v>
      </c>
      <c r="J5" s="191">
        <v>0</v>
      </c>
      <c r="K5" s="191">
        <v>2</v>
      </c>
      <c r="L5" s="156">
        <v>20</v>
      </c>
      <c r="M5" s="81"/>
      <c r="N5" s="81"/>
      <c r="O5" s="181"/>
      <c r="P5" s="181"/>
      <c r="Q5" s="182"/>
    </row>
    <row r="6" spans="1:17" s="158" customFormat="1" ht="23.25" customHeight="1">
      <c r="A6" s="153">
        <v>2018</v>
      </c>
      <c r="B6" s="190">
        <v>79</v>
      </c>
      <c r="C6" s="191">
        <v>30</v>
      </c>
      <c r="D6" s="191">
        <v>0</v>
      </c>
      <c r="E6" s="191">
        <v>1</v>
      </c>
      <c r="F6" s="191">
        <v>1</v>
      </c>
      <c r="G6" s="191">
        <v>1</v>
      </c>
      <c r="H6" s="191">
        <v>11</v>
      </c>
      <c r="I6" s="191">
        <v>8</v>
      </c>
      <c r="J6" s="191">
        <v>0</v>
      </c>
      <c r="K6" s="191">
        <v>2</v>
      </c>
      <c r="L6" s="156">
        <v>25</v>
      </c>
      <c r="M6" s="81"/>
      <c r="N6" s="81"/>
      <c r="O6" s="181"/>
      <c r="P6" s="181"/>
      <c r="Q6" s="182"/>
    </row>
    <row r="7" spans="1:17" s="158" customFormat="1" ht="23.25" customHeight="1">
      <c r="A7" s="153">
        <v>2019</v>
      </c>
      <c r="B7" s="109">
        <v>63</v>
      </c>
      <c r="C7" s="110">
        <v>13</v>
      </c>
      <c r="D7" s="110">
        <v>1</v>
      </c>
      <c r="E7" s="110">
        <v>1</v>
      </c>
      <c r="F7" s="110">
        <v>1</v>
      </c>
      <c r="G7" s="110">
        <v>2</v>
      </c>
      <c r="H7" s="110">
        <v>13</v>
      </c>
      <c r="I7" s="110">
        <v>0</v>
      </c>
      <c r="J7" s="110">
        <v>0</v>
      </c>
      <c r="K7" s="110">
        <v>1</v>
      </c>
      <c r="L7" s="112">
        <v>31</v>
      </c>
      <c r="M7" s="81"/>
      <c r="N7" s="81"/>
      <c r="O7" s="181"/>
      <c r="P7" s="181"/>
      <c r="Q7" s="182"/>
    </row>
    <row r="8" spans="1:17" s="158" customFormat="1" ht="23.25" customHeight="1">
      <c r="A8" s="153">
        <v>2020</v>
      </c>
      <c r="B8" s="109">
        <v>64</v>
      </c>
      <c r="C8" s="110">
        <v>20</v>
      </c>
      <c r="D8" s="110">
        <v>0</v>
      </c>
      <c r="E8" s="110">
        <v>4</v>
      </c>
      <c r="F8" s="110">
        <v>0</v>
      </c>
      <c r="G8" s="110">
        <v>0</v>
      </c>
      <c r="H8" s="110">
        <v>11</v>
      </c>
      <c r="I8" s="110">
        <v>0</v>
      </c>
      <c r="J8" s="110">
        <v>0</v>
      </c>
      <c r="K8" s="110">
        <v>7</v>
      </c>
      <c r="L8" s="112">
        <v>22</v>
      </c>
      <c r="M8" s="81"/>
      <c r="N8" s="81"/>
      <c r="O8" s="181"/>
      <c r="P8" s="181"/>
      <c r="Q8" s="182"/>
    </row>
    <row r="9" spans="1:17" s="158" customFormat="1" ht="23.25" customHeight="1">
      <c r="A9" s="153">
        <v>2021</v>
      </c>
      <c r="B9" s="109">
        <v>69</v>
      </c>
      <c r="C9" s="110">
        <v>15</v>
      </c>
      <c r="D9" s="110">
        <v>1</v>
      </c>
      <c r="E9" s="110">
        <v>0</v>
      </c>
      <c r="F9" s="110">
        <v>0</v>
      </c>
      <c r="G9" s="110">
        <v>0</v>
      </c>
      <c r="H9" s="110">
        <v>5</v>
      </c>
      <c r="I9" s="110">
        <v>5</v>
      </c>
      <c r="J9" s="110">
        <v>0</v>
      </c>
      <c r="K9" s="110">
        <v>4</v>
      </c>
      <c r="L9" s="112">
        <v>39</v>
      </c>
      <c r="M9" s="81"/>
      <c r="N9" s="81"/>
      <c r="O9" s="181"/>
      <c r="P9" s="181"/>
      <c r="Q9" s="182"/>
    </row>
    <row r="10" spans="1:17" ht="23.25" customHeight="1">
      <c r="A10" s="183">
        <v>2022</v>
      </c>
      <c r="B10" s="122">
        <f>SUM(B11:B24)</f>
        <v>108</v>
      </c>
      <c r="C10" s="123">
        <f t="shared" ref="C10:L10" si="0">SUM(C11:C24)</f>
        <v>8</v>
      </c>
      <c r="D10" s="123">
        <f t="shared" si="0"/>
        <v>0</v>
      </c>
      <c r="E10" s="123">
        <f t="shared" si="0"/>
        <v>0</v>
      </c>
      <c r="F10" s="123">
        <f t="shared" si="0"/>
        <v>1</v>
      </c>
      <c r="G10" s="123">
        <f t="shared" si="0"/>
        <v>0</v>
      </c>
      <c r="H10" s="123">
        <f t="shared" si="0"/>
        <v>17</v>
      </c>
      <c r="I10" s="123">
        <f t="shared" si="0"/>
        <v>0</v>
      </c>
      <c r="J10" s="123">
        <f t="shared" si="0"/>
        <v>0</v>
      </c>
      <c r="K10" s="123">
        <f t="shared" si="0"/>
        <v>1</v>
      </c>
      <c r="L10" s="184">
        <f t="shared" si="0"/>
        <v>81</v>
      </c>
    </row>
    <row r="11" spans="1:17" ht="23.25" customHeight="1">
      <c r="A11" s="82" t="s">
        <v>186</v>
      </c>
      <c r="B11" s="192">
        <f>SUM(C11:L11)</f>
        <v>23</v>
      </c>
      <c r="C11" s="185">
        <v>0</v>
      </c>
      <c r="D11" s="343">
        <v>0</v>
      </c>
      <c r="E11" s="343">
        <v>0</v>
      </c>
      <c r="F11" s="343">
        <v>0</v>
      </c>
      <c r="G11" s="343">
        <v>0</v>
      </c>
      <c r="H11" s="185">
        <v>5</v>
      </c>
      <c r="I11" s="185">
        <v>0</v>
      </c>
      <c r="J11" s="343">
        <v>0</v>
      </c>
      <c r="K11" s="185">
        <v>0</v>
      </c>
      <c r="L11" s="186">
        <v>18</v>
      </c>
    </row>
    <row r="12" spans="1:17" ht="23.25" customHeight="1">
      <c r="A12" s="194" t="s">
        <v>254</v>
      </c>
      <c r="B12" s="192">
        <f t="shared" ref="B12:B24" si="1">SUM(C12:L12)</f>
        <v>24</v>
      </c>
      <c r="C12" s="185">
        <v>1</v>
      </c>
      <c r="D12" s="343">
        <v>0</v>
      </c>
      <c r="E12" s="343">
        <v>0</v>
      </c>
      <c r="F12" s="343">
        <v>0</v>
      </c>
      <c r="G12" s="343">
        <v>0</v>
      </c>
      <c r="H12" s="193">
        <v>2</v>
      </c>
      <c r="I12" s="193">
        <v>0</v>
      </c>
      <c r="J12" s="343">
        <v>0</v>
      </c>
      <c r="K12" s="193">
        <v>0</v>
      </c>
      <c r="L12" s="186">
        <v>21</v>
      </c>
    </row>
    <row r="13" spans="1:17" ht="23.25" customHeight="1">
      <c r="A13" s="82" t="s">
        <v>188</v>
      </c>
      <c r="B13" s="192">
        <f t="shared" si="1"/>
        <v>2</v>
      </c>
      <c r="C13" s="185">
        <v>0</v>
      </c>
      <c r="D13" s="343">
        <v>0</v>
      </c>
      <c r="E13" s="193">
        <v>0</v>
      </c>
      <c r="F13" s="193">
        <v>0</v>
      </c>
      <c r="G13" s="193">
        <v>0</v>
      </c>
      <c r="H13" s="193">
        <v>0</v>
      </c>
      <c r="I13" s="185">
        <v>0</v>
      </c>
      <c r="J13" s="185">
        <v>0</v>
      </c>
      <c r="K13" s="185">
        <v>0</v>
      </c>
      <c r="L13" s="186">
        <v>2</v>
      </c>
    </row>
    <row r="14" spans="1:17" ht="23.25" customHeight="1">
      <c r="A14" s="82" t="s">
        <v>189</v>
      </c>
      <c r="B14" s="192">
        <f t="shared" si="1"/>
        <v>10</v>
      </c>
      <c r="C14" s="185">
        <v>1</v>
      </c>
      <c r="D14" s="343">
        <v>0</v>
      </c>
      <c r="E14" s="193">
        <v>0</v>
      </c>
      <c r="F14" s="193">
        <v>0</v>
      </c>
      <c r="G14" s="193">
        <v>0</v>
      </c>
      <c r="H14" s="193">
        <v>1</v>
      </c>
      <c r="I14" s="185">
        <v>0</v>
      </c>
      <c r="J14" s="185">
        <v>0</v>
      </c>
      <c r="K14" s="185">
        <v>0</v>
      </c>
      <c r="L14" s="186">
        <v>8</v>
      </c>
    </row>
    <row r="15" spans="1:17" ht="23.25" customHeight="1">
      <c r="A15" s="82" t="s">
        <v>190</v>
      </c>
      <c r="B15" s="192">
        <f t="shared" si="1"/>
        <v>4</v>
      </c>
      <c r="C15" s="185">
        <v>1</v>
      </c>
      <c r="D15" s="185">
        <v>0</v>
      </c>
      <c r="E15" s="193">
        <v>0</v>
      </c>
      <c r="F15" s="193">
        <v>0</v>
      </c>
      <c r="G15" s="193">
        <v>0</v>
      </c>
      <c r="H15" s="193">
        <v>0</v>
      </c>
      <c r="I15" s="185">
        <v>0</v>
      </c>
      <c r="J15" s="185">
        <v>0</v>
      </c>
      <c r="K15" s="185">
        <v>0</v>
      </c>
      <c r="L15" s="186">
        <v>3</v>
      </c>
    </row>
    <row r="16" spans="1:17" ht="23.25" customHeight="1">
      <c r="A16" s="82" t="s">
        <v>191</v>
      </c>
      <c r="B16" s="192">
        <f t="shared" si="1"/>
        <v>5</v>
      </c>
      <c r="C16" s="185">
        <v>1</v>
      </c>
      <c r="D16" s="343">
        <v>0</v>
      </c>
      <c r="E16" s="193">
        <v>0</v>
      </c>
      <c r="F16" s="193">
        <v>0</v>
      </c>
      <c r="G16" s="193">
        <v>0</v>
      </c>
      <c r="H16" s="193">
        <v>1</v>
      </c>
      <c r="I16" s="185">
        <v>0</v>
      </c>
      <c r="J16" s="185">
        <v>0</v>
      </c>
      <c r="K16" s="185">
        <v>0</v>
      </c>
      <c r="L16" s="186">
        <v>3</v>
      </c>
    </row>
    <row r="17" spans="1:17" ht="23.25" customHeight="1">
      <c r="A17" s="82" t="s">
        <v>192</v>
      </c>
      <c r="B17" s="192">
        <f t="shared" si="1"/>
        <v>6</v>
      </c>
      <c r="C17" s="193">
        <v>2</v>
      </c>
      <c r="D17" s="343">
        <v>0</v>
      </c>
      <c r="E17" s="193">
        <v>0</v>
      </c>
      <c r="F17" s="193">
        <v>0</v>
      </c>
      <c r="G17" s="193">
        <v>0</v>
      </c>
      <c r="H17" s="185">
        <v>2</v>
      </c>
      <c r="I17" s="185">
        <v>0</v>
      </c>
      <c r="J17" s="185">
        <v>0</v>
      </c>
      <c r="K17" s="185">
        <v>0</v>
      </c>
      <c r="L17" s="186">
        <v>2</v>
      </c>
    </row>
    <row r="18" spans="1:17" ht="23.25" customHeight="1">
      <c r="A18" s="82" t="s">
        <v>193</v>
      </c>
      <c r="B18" s="192">
        <f t="shared" si="1"/>
        <v>4</v>
      </c>
      <c r="C18" s="193">
        <v>0</v>
      </c>
      <c r="D18" s="343">
        <v>0</v>
      </c>
      <c r="E18" s="193">
        <v>0</v>
      </c>
      <c r="F18" s="193">
        <v>1</v>
      </c>
      <c r="G18" s="193">
        <v>0</v>
      </c>
      <c r="H18" s="193">
        <v>1</v>
      </c>
      <c r="I18" s="344">
        <v>0</v>
      </c>
      <c r="J18" s="193">
        <v>0</v>
      </c>
      <c r="K18" s="185">
        <v>0</v>
      </c>
      <c r="L18" s="186">
        <v>2</v>
      </c>
      <c r="M18" s="145"/>
      <c r="N18" s="145"/>
      <c r="O18" s="145"/>
      <c r="P18" s="145"/>
      <c r="Q18" s="145"/>
    </row>
    <row r="19" spans="1:17" ht="23.25" customHeight="1">
      <c r="A19" s="82" t="s">
        <v>195</v>
      </c>
      <c r="B19" s="192">
        <f t="shared" si="1"/>
        <v>5</v>
      </c>
      <c r="C19" s="193">
        <v>0</v>
      </c>
      <c r="D19" s="343">
        <v>0</v>
      </c>
      <c r="E19" s="193">
        <v>0</v>
      </c>
      <c r="F19" s="193">
        <v>0</v>
      </c>
      <c r="G19" s="185">
        <v>0</v>
      </c>
      <c r="H19" s="185">
        <v>0</v>
      </c>
      <c r="I19" s="193">
        <v>0</v>
      </c>
      <c r="J19" s="193">
        <v>0</v>
      </c>
      <c r="K19" s="185">
        <v>0</v>
      </c>
      <c r="L19" s="186">
        <v>5</v>
      </c>
      <c r="M19" s="145"/>
      <c r="N19" s="145"/>
      <c r="O19" s="145"/>
      <c r="P19" s="145"/>
      <c r="Q19" s="145"/>
    </row>
    <row r="20" spans="1:17" ht="23.25" customHeight="1">
      <c r="A20" s="82" t="s">
        <v>196</v>
      </c>
      <c r="B20" s="192">
        <f t="shared" si="1"/>
        <v>4</v>
      </c>
      <c r="C20" s="343">
        <v>1</v>
      </c>
      <c r="D20" s="343">
        <v>0</v>
      </c>
      <c r="E20" s="193">
        <v>0</v>
      </c>
      <c r="F20" s="193">
        <v>0</v>
      </c>
      <c r="G20" s="185">
        <v>0</v>
      </c>
      <c r="H20" s="185">
        <v>0</v>
      </c>
      <c r="I20" s="193">
        <v>0</v>
      </c>
      <c r="J20" s="193">
        <v>0</v>
      </c>
      <c r="K20" s="185">
        <v>0</v>
      </c>
      <c r="L20" s="186">
        <v>3</v>
      </c>
      <c r="M20" s="145"/>
      <c r="N20" s="145"/>
      <c r="O20" s="145"/>
      <c r="P20" s="145"/>
      <c r="Q20" s="145"/>
    </row>
    <row r="21" spans="1:17" ht="23.25" customHeight="1">
      <c r="A21" s="82" t="s">
        <v>197</v>
      </c>
      <c r="B21" s="192">
        <f t="shared" si="1"/>
        <v>2</v>
      </c>
      <c r="C21" s="343">
        <v>0</v>
      </c>
      <c r="D21" s="343">
        <v>0</v>
      </c>
      <c r="E21" s="185">
        <v>0</v>
      </c>
      <c r="F21" s="185">
        <v>0</v>
      </c>
      <c r="G21" s="185">
        <v>0</v>
      </c>
      <c r="H21" s="185">
        <v>1</v>
      </c>
      <c r="I21" s="185">
        <v>0</v>
      </c>
      <c r="J21" s="185">
        <v>0</v>
      </c>
      <c r="K21" s="185">
        <v>0</v>
      </c>
      <c r="L21" s="186">
        <v>1</v>
      </c>
      <c r="M21" s="145"/>
      <c r="N21" s="145"/>
      <c r="O21" s="145"/>
      <c r="P21" s="145"/>
      <c r="Q21" s="145"/>
    </row>
    <row r="22" spans="1:17" ht="23.25" customHeight="1">
      <c r="A22" s="82" t="s">
        <v>198</v>
      </c>
      <c r="B22" s="192">
        <f t="shared" si="1"/>
        <v>10</v>
      </c>
      <c r="C22" s="343">
        <v>0</v>
      </c>
      <c r="D22" s="343">
        <v>0</v>
      </c>
      <c r="E22" s="193">
        <v>0</v>
      </c>
      <c r="F22" s="193">
        <v>0</v>
      </c>
      <c r="G22" s="185">
        <v>0</v>
      </c>
      <c r="H22" s="185">
        <v>3</v>
      </c>
      <c r="I22" s="193">
        <v>0</v>
      </c>
      <c r="J22" s="193">
        <v>0</v>
      </c>
      <c r="K22" s="185">
        <v>0</v>
      </c>
      <c r="L22" s="186">
        <v>7</v>
      </c>
      <c r="M22" s="145"/>
      <c r="N22" s="145"/>
      <c r="O22" s="145"/>
      <c r="P22" s="145"/>
      <c r="Q22" s="145"/>
    </row>
    <row r="23" spans="1:17" ht="23.25" customHeight="1">
      <c r="A23" s="82" t="s">
        <v>199</v>
      </c>
      <c r="B23" s="192">
        <f t="shared" si="1"/>
        <v>7</v>
      </c>
      <c r="C23" s="343">
        <v>0</v>
      </c>
      <c r="D23" s="343">
        <v>0</v>
      </c>
      <c r="E23" s="193">
        <v>0</v>
      </c>
      <c r="F23" s="193">
        <v>0</v>
      </c>
      <c r="G23" s="185">
        <v>0</v>
      </c>
      <c r="H23" s="185">
        <v>1</v>
      </c>
      <c r="I23" s="193">
        <v>0</v>
      </c>
      <c r="J23" s="193">
        <v>0</v>
      </c>
      <c r="K23" s="185">
        <v>1</v>
      </c>
      <c r="L23" s="186">
        <v>5</v>
      </c>
      <c r="M23" s="145"/>
      <c r="N23" s="145"/>
      <c r="O23" s="145"/>
      <c r="P23" s="145"/>
      <c r="Q23" s="145"/>
    </row>
    <row r="24" spans="1:17" ht="23.25" customHeight="1">
      <c r="A24" s="83" t="s">
        <v>200</v>
      </c>
      <c r="B24" s="195">
        <f t="shared" si="1"/>
        <v>2</v>
      </c>
      <c r="C24" s="189">
        <v>1</v>
      </c>
      <c r="D24" s="189">
        <v>0</v>
      </c>
      <c r="E24" s="196">
        <v>0</v>
      </c>
      <c r="F24" s="196">
        <v>0</v>
      </c>
      <c r="G24" s="189">
        <v>0</v>
      </c>
      <c r="H24" s="196">
        <v>0</v>
      </c>
      <c r="I24" s="196">
        <v>0</v>
      </c>
      <c r="J24" s="196">
        <v>0</v>
      </c>
      <c r="K24" s="189">
        <v>0</v>
      </c>
      <c r="L24" s="197">
        <v>1</v>
      </c>
      <c r="M24" s="145"/>
      <c r="N24" s="145"/>
      <c r="O24" s="145"/>
      <c r="P24" s="145"/>
      <c r="Q24" s="145"/>
    </row>
    <row r="25" spans="1:17" s="175" customFormat="1" ht="23.25" customHeight="1">
      <c r="A25" s="393" t="s">
        <v>147</v>
      </c>
      <c r="B25" s="393"/>
      <c r="L25" s="176" t="s">
        <v>255</v>
      </c>
    </row>
  </sheetData>
  <mergeCells count="2">
    <mergeCell ref="A2:G2"/>
    <mergeCell ref="A25:B25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P15"/>
  <sheetViews>
    <sheetView workbookViewId="0">
      <selection activeCell="J26" sqref="J26"/>
    </sheetView>
  </sheetViews>
  <sheetFormatPr defaultRowHeight="16.5"/>
  <cols>
    <col min="1" max="1" width="7.625" style="198" customWidth="1"/>
    <col min="2" max="2" width="7.875" style="198" customWidth="1"/>
    <col min="3" max="3" width="9.125" style="198" customWidth="1"/>
    <col min="4" max="4" width="7.625" style="198" customWidth="1"/>
    <col min="5" max="5" width="9.125" style="198" customWidth="1"/>
    <col min="6" max="6" width="6.875" style="198" customWidth="1"/>
    <col min="7" max="7" width="9.125" style="198" customWidth="1"/>
    <col min="8" max="8" width="7.875" style="198" customWidth="1"/>
    <col min="9" max="9" width="9.625" style="198" customWidth="1"/>
    <col min="10" max="10" width="7.625" style="198" customWidth="1"/>
    <col min="11" max="11" width="9.125" style="198" customWidth="1"/>
    <col min="12" max="15" width="9" style="227"/>
    <col min="16" max="16" width="9" style="228"/>
    <col min="17" max="16384" width="9" style="198"/>
  </cols>
  <sheetData>
    <row r="2" spans="1:16" ht="24.75" customHeight="1">
      <c r="A2" s="396" t="s">
        <v>256</v>
      </c>
      <c r="B2" s="396"/>
      <c r="C2" s="396"/>
      <c r="D2" s="396"/>
      <c r="E2" s="396"/>
      <c r="F2" s="396"/>
      <c r="G2" s="396"/>
      <c r="H2" s="396"/>
      <c r="L2" s="198"/>
      <c r="M2" s="198"/>
      <c r="N2" s="198"/>
      <c r="O2" s="198"/>
      <c r="P2" s="198"/>
    </row>
    <row r="3" spans="1:16" ht="24.75" customHeight="1">
      <c r="A3" s="199" t="s">
        <v>257</v>
      </c>
      <c r="B3" s="200"/>
      <c r="C3" s="200"/>
      <c r="D3" s="200"/>
      <c r="E3" s="200"/>
      <c r="F3" s="200"/>
      <c r="G3" s="200"/>
      <c r="K3" s="201" t="s">
        <v>258</v>
      </c>
      <c r="L3" s="198"/>
      <c r="M3" s="198"/>
      <c r="N3" s="198"/>
      <c r="O3" s="198"/>
      <c r="P3" s="198"/>
    </row>
    <row r="4" spans="1:16" ht="31.5" customHeight="1">
      <c r="A4" s="397" t="s">
        <v>259</v>
      </c>
      <c r="B4" s="394" t="s">
        <v>260</v>
      </c>
      <c r="C4" s="394"/>
      <c r="D4" s="394" t="s">
        <v>261</v>
      </c>
      <c r="E4" s="394"/>
      <c r="F4" s="394" t="s">
        <v>262</v>
      </c>
      <c r="G4" s="394"/>
      <c r="H4" s="394" t="s">
        <v>263</v>
      </c>
      <c r="I4" s="394"/>
      <c r="J4" s="394" t="s">
        <v>264</v>
      </c>
      <c r="K4" s="394"/>
      <c r="L4" s="198"/>
      <c r="M4" s="198"/>
      <c r="N4" s="198"/>
      <c r="O4" s="198"/>
      <c r="P4" s="198"/>
    </row>
    <row r="5" spans="1:16" ht="42.75" customHeight="1">
      <c r="A5" s="398"/>
      <c r="B5" s="202" t="s">
        <v>265</v>
      </c>
      <c r="C5" s="202" t="s">
        <v>266</v>
      </c>
      <c r="D5" s="202" t="s">
        <v>267</v>
      </c>
      <c r="E5" s="202" t="s">
        <v>268</v>
      </c>
      <c r="F5" s="202" t="s">
        <v>267</v>
      </c>
      <c r="G5" s="202" t="s">
        <v>268</v>
      </c>
      <c r="H5" s="202" t="s">
        <v>265</v>
      </c>
      <c r="I5" s="202" t="s">
        <v>269</v>
      </c>
      <c r="J5" s="202" t="s">
        <v>270</v>
      </c>
      <c r="K5" s="202" t="s">
        <v>268</v>
      </c>
      <c r="L5" s="198"/>
      <c r="M5" s="198"/>
      <c r="N5" s="198"/>
      <c r="O5" s="198"/>
      <c r="P5" s="198"/>
    </row>
    <row r="6" spans="1:16" ht="29.25" customHeight="1">
      <c r="A6" s="203">
        <v>2017</v>
      </c>
      <c r="B6" s="204">
        <v>0.02</v>
      </c>
      <c r="C6" s="205">
        <v>0.8</v>
      </c>
      <c r="D6" s="206">
        <v>0</v>
      </c>
      <c r="E6" s="207">
        <v>0</v>
      </c>
      <c r="F6" s="206">
        <v>0</v>
      </c>
      <c r="G6" s="207">
        <v>0</v>
      </c>
      <c r="H6" s="206">
        <v>0</v>
      </c>
      <c r="I6" s="207">
        <v>0</v>
      </c>
      <c r="J6" s="206">
        <v>0.02</v>
      </c>
      <c r="K6" s="208">
        <v>0.8</v>
      </c>
      <c r="L6" s="198"/>
      <c r="M6" s="198"/>
      <c r="N6" s="198"/>
      <c r="O6" s="198"/>
      <c r="P6" s="198"/>
    </row>
    <row r="7" spans="1:16" ht="29.25" customHeight="1">
      <c r="A7" s="203">
        <v>2018</v>
      </c>
      <c r="B7" s="209">
        <v>0.22</v>
      </c>
      <c r="C7" s="205">
        <v>0</v>
      </c>
      <c r="D7" s="206">
        <v>0.12</v>
      </c>
      <c r="E7" s="207">
        <v>0</v>
      </c>
      <c r="F7" s="206">
        <v>0</v>
      </c>
      <c r="G7" s="207">
        <v>0</v>
      </c>
      <c r="H7" s="206">
        <v>0</v>
      </c>
      <c r="I7" s="207">
        <v>0</v>
      </c>
      <c r="J7" s="206">
        <v>0.10199999999999999</v>
      </c>
      <c r="K7" s="208">
        <v>0</v>
      </c>
      <c r="L7" s="198"/>
      <c r="M7" s="198"/>
      <c r="N7" s="198"/>
      <c r="O7" s="198"/>
      <c r="P7" s="198"/>
    </row>
    <row r="8" spans="1:16" ht="29.25" customHeight="1">
      <c r="A8" s="210">
        <v>2019</v>
      </c>
      <c r="B8" s="211">
        <v>0</v>
      </c>
      <c r="C8" s="212">
        <v>0</v>
      </c>
      <c r="D8" s="213">
        <v>0</v>
      </c>
      <c r="E8" s="212">
        <v>0</v>
      </c>
      <c r="F8" s="213">
        <v>0</v>
      </c>
      <c r="G8" s="212">
        <v>0</v>
      </c>
      <c r="H8" s="213">
        <v>0</v>
      </c>
      <c r="I8" s="212">
        <v>0</v>
      </c>
      <c r="J8" s="213">
        <v>0</v>
      </c>
      <c r="K8" s="214">
        <v>0</v>
      </c>
      <c r="L8" s="198"/>
      <c r="M8" s="198"/>
      <c r="N8" s="198"/>
      <c r="O8" s="198"/>
      <c r="P8" s="198"/>
    </row>
    <row r="9" spans="1:16" ht="29.25" customHeight="1">
      <c r="A9" s="215">
        <v>2020</v>
      </c>
      <c r="B9" s="216">
        <v>0</v>
      </c>
      <c r="C9" s="217">
        <v>0</v>
      </c>
      <c r="D9" s="218">
        <v>0</v>
      </c>
      <c r="E9" s="217">
        <v>0</v>
      </c>
      <c r="F9" s="218">
        <v>0</v>
      </c>
      <c r="G9" s="217">
        <v>0</v>
      </c>
      <c r="H9" s="218">
        <v>0</v>
      </c>
      <c r="I9" s="217">
        <v>0</v>
      </c>
      <c r="J9" s="218">
        <v>0</v>
      </c>
      <c r="K9" s="219">
        <v>0</v>
      </c>
      <c r="L9" s="198"/>
      <c r="M9" s="198"/>
      <c r="N9" s="198"/>
      <c r="O9" s="198"/>
      <c r="P9" s="198"/>
    </row>
    <row r="10" spans="1:16" ht="29.25" customHeight="1">
      <c r="A10" s="215">
        <v>2021</v>
      </c>
      <c r="B10" s="216">
        <v>0.4</v>
      </c>
      <c r="C10" s="217">
        <v>6</v>
      </c>
      <c r="D10" s="218"/>
      <c r="E10" s="217"/>
      <c r="F10" s="218"/>
      <c r="G10" s="217"/>
      <c r="H10" s="218"/>
      <c r="I10" s="217"/>
      <c r="J10" s="218">
        <v>0.4</v>
      </c>
      <c r="K10" s="219">
        <v>6</v>
      </c>
      <c r="L10" s="198"/>
      <c r="M10" s="198"/>
      <c r="N10" s="198"/>
      <c r="O10" s="198"/>
      <c r="P10" s="198"/>
    </row>
    <row r="11" spans="1:16" ht="29.25" customHeight="1">
      <c r="A11" s="220">
        <v>2022</v>
      </c>
      <c r="B11" s="221">
        <f>D11+F11+H11+J11</f>
        <v>2.12</v>
      </c>
      <c r="C11" s="222">
        <f>E11+G11+I11+K11</f>
        <v>9.1999999999999993</v>
      </c>
      <c r="D11" s="223">
        <v>0</v>
      </c>
      <c r="E11" s="222">
        <v>0</v>
      </c>
      <c r="F11" s="223">
        <v>0</v>
      </c>
      <c r="G11" s="222">
        <v>0</v>
      </c>
      <c r="H11" s="223">
        <v>0</v>
      </c>
      <c r="I11" s="222">
        <v>0</v>
      </c>
      <c r="J11" s="223">
        <v>2.12</v>
      </c>
      <c r="K11" s="224">
        <v>9.1999999999999993</v>
      </c>
      <c r="L11" s="198"/>
      <c r="M11" s="198"/>
      <c r="N11" s="198"/>
      <c r="O11" s="198"/>
      <c r="P11" s="198"/>
    </row>
    <row r="12" spans="1:16" ht="29.25" customHeight="1">
      <c r="A12" s="395" t="s">
        <v>271</v>
      </c>
      <c r="B12" s="395"/>
      <c r="K12" s="225" t="s">
        <v>272</v>
      </c>
      <c r="L12" s="198"/>
      <c r="M12" s="198"/>
      <c r="N12" s="198"/>
      <c r="O12" s="198"/>
      <c r="P12" s="198"/>
    </row>
    <row r="15" spans="1:16">
      <c r="F15" s="226"/>
    </row>
  </sheetData>
  <mergeCells count="8">
    <mergeCell ref="J4:K4"/>
    <mergeCell ref="A12:B12"/>
    <mergeCell ref="A2:H2"/>
    <mergeCell ref="A4:A5"/>
    <mergeCell ref="B4:C4"/>
    <mergeCell ref="D4:E4"/>
    <mergeCell ref="F4:G4"/>
    <mergeCell ref="H4:I4"/>
  </mergeCells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BC29"/>
  <sheetViews>
    <sheetView workbookViewId="0">
      <selection activeCell="AS31" sqref="AS31"/>
    </sheetView>
  </sheetViews>
  <sheetFormatPr defaultColWidth="9" defaultRowHeight="16.5"/>
  <cols>
    <col min="1" max="1" width="9.875" style="145" customWidth="1"/>
    <col min="2" max="3" width="6.125" style="145" customWidth="1"/>
    <col min="4" max="9" width="4" style="145" customWidth="1"/>
    <col min="10" max="10" width="6.125" style="145" customWidth="1"/>
    <col min="11" max="15" width="4" style="145" customWidth="1"/>
    <col min="16" max="16" width="7.75" style="145" customWidth="1"/>
    <col min="17" max="17" width="6.125" style="145" customWidth="1"/>
    <col min="18" max="18" width="7.25" style="145" customWidth="1"/>
    <col min="19" max="19" width="7.5" style="145" customWidth="1"/>
    <col min="20" max="20" width="6.125" style="145" customWidth="1"/>
    <col min="21" max="21" width="7" style="145" customWidth="1"/>
    <col min="22" max="23" width="6.125" style="145" customWidth="1"/>
    <col min="24" max="24" width="8" style="145" customWidth="1"/>
    <col min="25" max="30" width="6.125" style="145" customWidth="1"/>
    <col min="31" max="31" width="7.25" style="145" customWidth="1"/>
    <col min="32" max="34" width="6.125" style="145" customWidth="1"/>
    <col min="35" max="35" width="7.875" style="145" customWidth="1"/>
    <col min="36" max="36" width="8.5" style="145" customWidth="1"/>
    <col min="37" max="39" width="9" style="145" customWidth="1"/>
    <col min="40" max="40" width="9.875" style="145" customWidth="1"/>
    <col min="41" max="43" width="9" style="145" customWidth="1"/>
    <col min="44" max="44" width="9" style="145"/>
    <col min="45" max="49" width="9" style="145" customWidth="1"/>
    <col min="50" max="50" width="9" style="145"/>
    <col min="51" max="53" width="9" style="145" customWidth="1"/>
    <col min="54" max="16384" width="9" style="145"/>
  </cols>
  <sheetData>
    <row r="2" spans="1:55">
      <c r="A2" s="375" t="s">
        <v>273</v>
      </c>
      <c r="B2" s="375"/>
      <c r="C2" s="375"/>
      <c r="D2" s="375"/>
      <c r="E2" s="375"/>
      <c r="F2" s="375"/>
      <c r="G2" s="375"/>
      <c r="H2" s="375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</row>
    <row r="3" spans="1:55" s="175" customFormat="1">
      <c r="A3" s="71" t="s">
        <v>274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9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BA3" s="176" t="s">
        <v>275</v>
      </c>
    </row>
    <row r="4" spans="1:55">
      <c r="A4" s="399" t="s">
        <v>276</v>
      </c>
      <c r="B4" s="401" t="s">
        <v>277</v>
      </c>
      <c r="C4" s="401" t="s">
        <v>278</v>
      </c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3" t="s">
        <v>278</v>
      </c>
      <c r="AF4" s="403"/>
      <c r="AG4" s="403"/>
      <c r="AH4" s="403"/>
      <c r="AI4" s="403"/>
      <c r="AJ4" s="403"/>
      <c r="AK4" s="403"/>
      <c r="AL4" s="403"/>
      <c r="AM4" s="403"/>
      <c r="AN4" s="403"/>
      <c r="AO4" s="403"/>
      <c r="AP4" s="403"/>
      <c r="AQ4" s="403"/>
      <c r="AR4" s="403"/>
      <c r="AS4" s="405" t="s">
        <v>279</v>
      </c>
      <c r="AT4" s="405"/>
      <c r="AU4" s="405"/>
      <c r="AV4" s="405"/>
      <c r="AW4" s="405"/>
      <c r="AX4" s="405" t="s">
        <v>280</v>
      </c>
      <c r="AY4" s="405"/>
      <c r="AZ4" s="405"/>
      <c r="BA4" s="405"/>
    </row>
    <row r="5" spans="1:55" ht="33.75" customHeight="1">
      <c r="A5" s="400"/>
      <c r="B5" s="402"/>
      <c r="C5" s="401" t="s">
        <v>281</v>
      </c>
      <c r="D5" s="401"/>
      <c r="E5" s="401"/>
      <c r="F5" s="401"/>
      <c r="G5" s="401"/>
      <c r="H5" s="401"/>
      <c r="I5" s="401"/>
      <c r="J5" s="401" t="s">
        <v>282</v>
      </c>
      <c r="K5" s="401"/>
      <c r="L5" s="401"/>
      <c r="M5" s="401"/>
      <c r="N5" s="401"/>
      <c r="O5" s="401"/>
      <c r="P5" s="229" t="s">
        <v>283</v>
      </c>
      <c r="Q5" s="403" t="s">
        <v>284</v>
      </c>
      <c r="R5" s="403"/>
      <c r="S5" s="403"/>
      <c r="T5" s="403"/>
      <c r="U5" s="403" t="s">
        <v>285</v>
      </c>
      <c r="V5" s="403" t="s">
        <v>286</v>
      </c>
      <c r="W5" s="403" t="s">
        <v>287</v>
      </c>
      <c r="X5" s="403" t="s">
        <v>288</v>
      </c>
      <c r="Y5" s="401" t="s">
        <v>289</v>
      </c>
      <c r="Z5" s="401" t="s">
        <v>290</v>
      </c>
      <c r="AA5" s="404" t="s">
        <v>291</v>
      </c>
      <c r="AB5" s="404"/>
      <c r="AC5" s="404"/>
      <c r="AD5" s="404"/>
      <c r="AE5" s="403" t="s">
        <v>292</v>
      </c>
      <c r="AF5" s="403" t="s">
        <v>293</v>
      </c>
      <c r="AG5" s="403"/>
      <c r="AH5" s="403"/>
      <c r="AI5" s="403" t="s">
        <v>294</v>
      </c>
      <c r="AJ5" s="403" t="s">
        <v>295</v>
      </c>
      <c r="AK5" s="403" t="s">
        <v>296</v>
      </c>
      <c r="AL5" s="403" t="s">
        <v>297</v>
      </c>
      <c r="AM5" s="403" t="s">
        <v>298</v>
      </c>
      <c r="AN5" s="403" t="s">
        <v>299</v>
      </c>
      <c r="AO5" s="403" t="s">
        <v>300</v>
      </c>
      <c r="AP5" s="403" t="s">
        <v>301</v>
      </c>
      <c r="AQ5" s="403" t="s">
        <v>302</v>
      </c>
      <c r="AR5" s="403" t="s">
        <v>303</v>
      </c>
      <c r="AS5" s="403" t="s">
        <v>304</v>
      </c>
      <c r="AT5" s="403" t="s">
        <v>305</v>
      </c>
      <c r="AU5" s="403"/>
      <c r="AV5" s="403"/>
      <c r="AW5" s="403" t="s">
        <v>306</v>
      </c>
      <c r="AX5" s="406" t="s">
        <v>492</v>
      </c>
      <c r="AY5" s="403" t="s">
        <v>307</v>
      </c>
      <c r="AZ5" s="403" t="s">
        <v>308</v>
      </c>
      <c r="BA5" s="403" t="s">
        <v>309</v>
      </c>
    </row>
    <row r="6" spans="1:55" ht="33.75">
      <c r="A6" s="400"/>
      <c r="B6" s="402"/>
      <c r="C6" s="230" t="s">
        <v>310</v>
      </c>
      <c r="D6" s="231" t="s">
        <v>311</v>
      </c>
      <c r="E6" s="231" t="s">
        <v>312</v>
      </c>
      <c r="F6" s="231" t="s">
        <v>313</v>
      </c>
      <c r="G6" s="230" t="s">
        <v>314</v>
      </c>
      <c r="H6" s="230" t="s">
        <v>315</v>
      </c>
      <c r="I6" s="230" t="s">
        <v>316</v>
      </c>
      <c r="J6" s="230" t="s">
        <v>317</v>
      </c>
      <c r="K6" s="231" t="s">
        <v>318</v>
      </c>
      <c r="L6" s="231" t="s">
        <v>319</v>
      </c>
      <c r="M6" s="231" t="s">
        <v>320</v>
      </c>
      <c r="N6" s="231" t="s">
        <v>321</v>
      </c>
      <c r="O6" s="230" t="s">
        <v>322</v>
      </c>
      <c r="P6" s="231" t="s">
        <v>323</v>
      </c>
      <c r="Q6" s="232" t="s">
        <v>324</v>
      </c>
      <c r="R6" s="232" t="s">
        <v>325</v>
      </c>
      <c r="S6" s="232" t="s">
        <v>326</v>
      </c>
      <c r="T6" s="232" t="s">
        <v>327</v>
      </c>
      <c r="U6" s="405"/>
      <c r="V6" s="403"/>
      <c r="W6" s="405"/>
      <c r="X6" s="403"/>
      <c r="Y6" s="401"/>
      <c r="Z6" s="401"/>
      <c r="AA6" s="230" t="s">
        <v>328</v>
      </c>
      <c r="AB6" s="233" t="s">
        <v>329</v>
      </c>
      <c r="AC6" s="233" t="s">
        <v>330</v>
      </c>
      <c r="AD6" s="233" t="s">
        <v>331</v>
      </c>
      <c r="AE6" s="403"/>
      <c r="AF6" s="232" t="s">
        <v>332</v>
      </c>
      <c r="AG6" s="232" t="s">
        <v>333</v>
      </c>
      <c r="AH6" s="232" t="s">
        <v>334</v>
      </c>
      <c r="AI6" s="405"/>
      <c r="AJ6" s="403"/>
      <c r="AK6" s="403"/>
      <c r="AL6" s="403"/>
      <c r="AM6" s="403"/>
      <c r="AN6" s="403"/>
      <c r="AO6" s="403"/>
      <c r="AP6" s="403"/>
      <c r="AQ6" s="403"/>
      <c r="AR6" s="403"/>
      <c r="AS6" s="403"/>
      <c r="AT6" s="232" t="s">
        <v>335</v>
      </c>
      <c r="AU6" s="232" t="s">
        <v>336</v>
      </c>
      <c r="AV6" s="232" t="s">
        <v>337</v>
      </c>
      <c r="AW6" s="403"/>
      <c r="AX6" s="406"/>
      <c r="AY6" s="403"/>
      <c r="AZ6" s="403"/>
      <c r="BA6" s="403"/>
    </row>
    <row r="7" spans="1:55">
      <c r="A7" s="153">
        <v>2017</v>
      </c>
      <c r="B7" s="190">
        <v>20</v>
      </c>
      <c r="C7" s="234">
        <v>0</v>
      </c>
      <c r="D7" s="234">
        <v>0</v>
      </c>
      <c r="E7" s="234">
        <v>0</v>
      </c>
      <c r="F7" s="234">
        <v>0</v>
      </c>
      <c r="G7" s="234">
        <v>0</v>
      </c>
      <c r="H7" s="234">
        <v>0</v>
      </c>
      <c r="I7" s="234">
        <v>0</v>
      </c>
      <c r="J7" s="234">
        <v>0</v>
      </c>
      <c r="K7" s="234">
        <v>0</v>
      </c>
      <c r="L7" s="234">
        <v>0</v>
      </c>
      <c r="M7" s="234">
        <v>0</v>
      </c>
      <c r="N7" s="234">
        <v>0</v>
      </c>
      <c r="O7" s="234">
        <v>0</v>
      </c>
      <c r="P7" s="234">
        <v>0</v>
      </c>
      <c r="Q7" s="234">
        <v>0</v>
      </c>
      <c r="R7" s="234">
        <v>0</v>
      </c>
      <c r="S7" s="234">
        <v>0</v>
      </c>
      <c r="T7" s="234">
        <v>0</v>
      </c>
      <c r="U7" s="234">
        <v>0</v>
      </c>
      <c r="V7" s="234">
        <v>0</v>
      </c>
      <c r="W7" s="234">
        <v>0</v>
      </c>
      <c r="X7" s="234">
        <v>0</v>
      </c>
      <c r="Y7" s="234">
        <v>0</v>
      </c>
      <c r="Z7" s="234">
        <v>0</v>
      </c>
      <c r="AA7" s="234">
        <v>7</v>
      </c>
      <c r="AB7" s="234">
        <v>0</v>
      </c>
      <c r="AC7" s="234">
        <v>6</v>
      </c>
      <c r="AD7" s="234">
        <v>1</v>
      </c>
      <c r="AE7" s="234">
        <v>0</v>
      </c>
      <c r="AF7" s="234">
        <v>3</v>
      </c>
      <c r="AG7" s="234">
        <v>3</v>
      </c>
      <c r="AH7" s="234">
        <v>0</v>
      </c>
      <c r="AI7" s="234">
        <v>0</v>
      </c>
      <c r="AJ7" s="234">
        <v>0</v>
      </c>
      <c r="AK7" s="234">
        <v>0</v>
      </c>
      <c r="AL7" s="234">
        <v>0</v>
      </c>
      <c r="AM7" s="234">
        <v>0</v>
      </c>
      <c r="AN7" s="234">
        <v>0</v>
      </c>
      <c r="AO7" s="234">
        <v>0</v>
      </c>
      <c r="AP7" s="234">
        <v>0</v>
      </c>
      <c r="AQ7" s="234">
        <v>0</v>
      </c>
      <c r="AR7" s="234">
        <v>10</v>
      </c>
      <c r="AS7" s="234">
        <v>0</v>
      </c>
      <c r="AT7" s="234">
        <v>0</v>
      </c>
      <c r="AU7" s="234">
        <v>0</v>
      </c>
      <c r="AV7" s="234">
        <v>0</v>
      </c>
      <c r="AW7" s="234">
        <v>0</v>
      </c>
      <c r="AX7" s="234">
        <v>0</v>
      </c>
      <c r="AY7" s="234">
        <v>0</v>
      </c>
      <c r="AZ7" s="234">
        <v>0</v>
      </c>
      <c r="BA7" s="235">
        <v>0</v>
      </c>
    </row>
    <row r="8" spans="1:55">
      <c r="A8" s="153">
        <v>2018</v>
      </c>
      <c r="B8" s="190">
        <v>28</v>
      </c>
      <c r="C8" s="234">
        <v>0</v>
      </c>
      <c r="D8" s="234">
        <v>0</v>
      </c>
      <c r="E8" s="234">
        <v>0</v>
      </c>
      <c r="F8" s="234">
        <v>0</v>
      </c>
      <c r="G8" s="234">
        <v>0</v>
      </c>
      <c r="H8" s="234">
        <v>0</v>
      </c>
      <c r="I8" s="234">
        <v>0</v>
      </c>
      <c r="J8" s="234">
        <v>0</v>
      </c>
      <c r="K8" s="234">
        <v>0</v>
      </c>
      <c r="L8" s="234">
        <v>0</v>
      </c>
      <c r="M8" s="234">
        <v>0</v>
      </c>
      <c r="N8" s="234">
        <v>0</v>
      </c>
      <c r="O8" s="234">
        <v>0</v>
      </c>
      <c r="P8" s="234">
        <v>0</v>
      </c>
      <c r="Q8" s="234">
        <v>0</v>
      </c>
      <c r="R8" s="234">
        <v>0</v>
      </c>
      <c r="S8" s="234">
        <v>0</v>
      </c>
      <c r="T8" s="234">
        <v>0</v>
      </c>
      <c r="U8" s="234">
        <v>0</v>
      </c>
      <c r="V8" s="234">
        <v>0</v>
      </c>
      <c r="W8" s="234">
        <v>0</v>
      </c>
      <c r="X8" s="234">
        <v>0</v>
      </c>
      <c r="Y8" s="234">
        <v>0</v>
      </c>
      <c r="Z8" s="234">
        <v>0</v>
      </c>
      <c r="AA8" s="234">
        <v>8</v>
      </c>
      <c r="AB8" s="234">
        <v>0</v>
      </c>
      <c r="AC8" s="234">
        <v>7</v>
      </c>
      <c r="AD8" s="234">
        <v>1</v>
      </c>
      <c r="AE8" s="234">
        <v>0</v>
      </c>
      <c r="AF8" s="234">
        <v>5</v>
      </c>
      <c r="AG8" s="234">
        <v>5</v>
      </c>
      <c r="AH8" s="234">
        <v>0</v>
      </c>
      <c r="AI8" s="234">
        <v>0</v>
      </c>
      <c r="AJ8" s="234">
        <v>0</v>
      </c>
      <c r="AK8" s="234">
        <v>0</v>
      </c>
      <c r="AL8" s="234">
        <v>0</v>
      </c>
      <c r="AM8" s="234">
        <v>2</v>
      </c>
      <c r="AN8" s="234">
        <v>0</v>
      </c>
      <c r="AO8" s="234">
        <v>0</v>
      </c>
      <c r="AP8" s="234">
        <v>0</v>
      </c>
      <c r="AQ8" s="234">
        <v>0</v>
      </c>
      <c r="AR8" s="234">
        <v>11</v>
      </c>
      <c r="AS8" s="234">
        <v>0</v>
      </c>
      <c r="AT8" s="234">
        <v>0</v>
      </c>
      <c r="AU8" s="234">
        <v>0</v>
      </c>
      <c r="AV8" s="234">
        <v>0</v>
      </c>
      <c r="AW8" s="234">
        <v>0</v>
      </c>
      <c r="AX8" s="234">
        <v>2</v>
      </c>
      <c r="AY8" s="234">
        <v>0</v>
      </c>
      <c r="AZ8" s="234">
        <v>0</v>
      </c>
      <c r="BA8" s="235">
        <v>0</v>
      </c>
    </row>
    <row r="9" spans="1:55">
      <c r="A9" s="153">
        <v>2019</v>
      </c>
      <c r="B9" s="190">
        <v>28</v>
      </c>
      <c r="C9" s="191">
        <v>0</v>
      </c>
      <c r="D9" s="191">
        <v>0</v>
      </c>
      <c r="E9" s="191">
        <v>0</v>
      </c>
      <c r="F9" s="191">
        <v>0</v>
      </c>
      <c r="G9" s="191">
        <v>0</v>
      </c>
      <c r="H9" s="191">
        <v>0</v>
      </c>
      <c r="I9" s="191">
        <v>0</v>
      </c>
      <c r="J9" s="191">
        <v>0</v>
      </c>
      <c r="K9" s="191">
        <v>0</v>
      </c>
      <c r="L9" s="191">
        <v>0</v>
      </c>
      <c r="M9" s="191">
        <v>0</v>
      </c>
      <c r="N9" s="191">
        <v>0</v>
      </c>
      <c r="O9" s="191">
        <v>0</v>
      </c>
      <c r="P9" s="191">
        <v>0</v>
      </c>
      <c r="Q9" s="191">
        <v>0</v>
      </c>
      <c r="R9" s="191">
        <v>0</v>
      </c>
      <c r="S9" s="191">
        <v>0</v>
      </c>
      <c r="T9" s="191">
        <v>0</v>
      </c>
      <c r="U9" s="191">
        <v>0</v>
      </c>
      <c r="V9" s="191">
        <v>0</v>
      </c>
      <c r="W9" s="191">
        <v>0</v>
      </c>
      <c r="X9" s="191">
        <v>0</v>
      </c>
      <c r="Y9" s="191">
        <v>0</v>
      </c>
      <c r="Z9" s="191">
        <v>0</v>
      </c>
      <c r="AA9" s="191">
        <v>8</v>
      </c>
      <c r="AB9" s="191">
        <v>0</v>
      </c>
      <c r="AC9" s="191">
        <v>7</v>
      </c>
      <c r="AD9" s="191">
        <v>1</v>
      </c>
      <c r="AE9" s="191">
        <v>0</v>
      </c>
      <c r="AF9" s="191">
        <v>5</v>
      </c>
      <c r="AG9" s="191">
        <v>5</v>
      </c>
      <c r="AH9" s="191">
        <v>0</v>
      </c>
      <c r="AI9" s="191">
        <v>0</v>
      </c>
      <c r="AJ9" s="191">
        <v>0</v>
      </c>
      <c r="AK9" s="191">
        <v>0</v>
      </c>
      <c r="AL9" s="191">
        <v>0</v>
      </c>
      <c r="AM9" s="191">
        <v>2</v>
      </c>
      <c r="AN9" s="191">
        <v>0</v>
      </c>
      <c r="AO9" s="191">
        <v>0</v>
      </c>
      <c r="AP9" s="191">
        <v>0</v>
      </c>
      <c r="AQ9" s="191">
        <v>0</v>
      </c>
      <c r="AR9" s="191">
        <v>11</v>
      </c>
      <c r="AS9" s="191">
        <v>0</v>
      </c>
      <c r="AT9" s="191">
        <v>0</v>
      </c>
      <c r="AU9" s="191">
        <v>0</v>
      </c>
      <c r="AV9" s="191">
        <v>0</v>
      </c>
      <c r="AW9" s="191">
        <v>0</v>
      </c>
      <c r="AX9" s="191">
        <v>2</v>
      </c>
      <c r="AY9" s="191">
        <v>0</v>
      </c>
      <c r="AZ9" s="191">
        <v>0</v>
      </c>
      <c r="BA9" s="156">
        <v>0</v>
      </c>
    </row>
    <row r="10" spans="1:55">
      <c r="A10" s="153">
        <v>2020</v>
      </c>
      <c r="B10" s="190">
        <v>30</v>
      </c>
      <c r="C10" s="191">
        <v>0</v>
      </c>
      <c r="D10" s="191">
        <v>0</v>
      </c>
      <c r="E10" s="191">
        <v>0</v>
      </c>
      <c r="F10" s="191">
        <v>0</v>
      </c>
      <c r="G10" s="191">
        <v>0</v>
      </c>
      <c r="H10" s="191">
        <v>0</v>
      </c>
      <c r="I10" s="191">
        <v>0</v>
      </c>
      <c r="J10" s="191">
        <v>0</v>
      </c>
      <c r="K10" s="191">
        <v>0</v>
      </c>
      <c r="L10" s="191">
        <v>0</v>
      </c>
      <c r="M10" s="191">
        <v>0</v>
      </c>
      <c r="N10" s="191">
        <v>0</v>
      </c>
      <c r="O10" s="191">
        <v>0</v>
      </c>
      <c r="P10" s="191">
        <v>0</v>
      </c>
      <c r="Q10" s="191">
        <v>0</v>
      </c>
      <c r="R10" s="191">
        <v>0</v>
      </c>
      <c r="S10" s="191">
        <v>0</v>
      </c>
      <c r="T10" s="191">
        <v>0</v>
      </c>
      <c r="U10" s="191">
        <v>0</v>
      </c>
      <c r="V10" s="191">
        <v>0</v>
      </c>
      <c r="W10" s="191">
        <v>0</v>
      </c>
      <c r="X10" s="191">
        <v>0</v>
      </c>
      <c r="Y10" s="191">
        <v>0</v>
      </c>
      <c r="Z10" s="191">
        <v>0</v>
      </c>
      <c r="AA10" s="191">
        <v>8</v>
      </c>
      <c r="AB10" s="191">
        <v>0</v>
      </c>
      <c r="AC10" s="191">
        <v>7</v>
      </c>
      <c r="AD10" s="191">
        <v>1</v>
      </c>
      <c r="AE10" s="191">
        <v>0</v>
      </c>
      <c r="AF10" s="191">
        <v>5</v>
      </c>
      <c r="AG10" s="191">
        <v>5</v>
      </c>
      <c r="AH10" s="191">
        <v>0</v>
      </c>
      <c r="AI10" s="191">
        <v>0</v>
      </c>
      <c r="AJ10" s="191">
        <v>0</v>
      </c>
      <c r="AK10" s="191">
        <v>0</v>
      </c>
      <c r="AL10" s="191">
        <v>0</v>
      </c>
      <c r="AM10" s="191">
        <v>2</v>
      </c>
      <c r="AN10" s="191">
        <v>0</v>
      </c>
      <c r="AO10" s="191">
        <v>0</v>
      </c>
      <c r="AP10" s="191">
        <v>0</v>
      </c>
      <c r="AQ10" s="191">
        <v>0</v>
      </c>
      <c r="AR10" s="191">
        <v>12</v>
      </c>
      <c r="AS10" s="191">
        <v>0</v>
      </c>
      <c r="AT10" s="191">
        <v>0</v>
      </c>
      <c r="AU10" s="191">
        <v>0</v>
      </c>
      <c r="AV10" s="191">
        <v>0</v>
      </c>
      <c r="AW10" s="191">
        <v>0</v>
      </c>
      <c r="AX10" s="191">
        <v>3</v>
      </c>
      <c r="AY10" s="191">
        <v>0</v>
      </c>
      <c r="AZ10" s="191">
        <v>0</v>
      </c>
      <c r="BA10" s="156">
        <v>0</v>
      </c>
    </row>
    <row r="11" spans="1:55">
      <c r="A11" s="153">
        <v>2021</v>
      </c>
      <c r="B11" s="190">
        <v>42</v>
      </c>
      <c r="C11" s="191">
        <v>0</v>
      </c>
      <c r="D11" s="191">
        <v>0</v>
      </c>
      <c r="E11" s="191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v>0</v>
      </c>
      <c r="O11" s="191">
        <v>0</v>
      </c>
      <c r="P11" s="191">
        <v>0</v>
      </c>
      <c r="Q11" s="191">
        <v>0</v>
      </c>
      <c r="R11" s="191">
        <v>0</v>
      </c>
      <c r="S11" s="191">
        <v>0</v>
      </c>
      <c r="T11" s="191">
        <v>1</v>
      </c>
      <c r="U11" s="191">
        <v>0</v>
      </c>
      <c r="V11" s="191">
        <v>1</v>
      </c>
      <c r="W11" s="191">
        <v>0</v>
      </c>
      <c r="X11" s="191">
        <v>0</v>
      </c>
      <c r="Y11" s="191">
        <v>0</v>
      </c>
      <c r="Z11" s="191">
        <v>0</v>
      </c>
      <c r="AA11" s="191">
        <v>10</v>
      </c>
      <c r="AB11" s="191">
        <v>0</v>
      </c>
      <c r="AC11" s="191">
        <v>9</v>
      </c>
      <c r="AD11" s="191">
        <v>1</v>
      </c>
      <c r="AE11" s="191">
        <v>1</v>
      </c>
      <c r="AF11" s="191">
        <v>6</v>
      </c>
      <c r="AG11" s="191">
        <v>6</v>
      </c>
      <c r="AH11" s="191">
        <v>0</v>
      </c>
      <c r="AI11" s="191">
        <v>1</v>
      </c>
      <c r="AJ11" s="191">
        <v>0</v>
      </c>
      <c r="AK11" s="191">
        <v>0</v>
      </c>
      <c r="AL11" s="191">
        <v>0</v>
      </c>
      <c r="AM11" s="191">
        <v>2</v>
      </c>
      <c r="AN11" s="191">
        <v>0</v>
      </c>
      <c r="AO11" s="191">
        <v>0</v>
      </c>
      <c r="AP11" s="191">
        <v>0</v>
      </c>
      <c r="AQ11" s="191">
        <v>0</v>
      </c>
      <c r="AR11" s="191">
        <v>13</v>
      </c>
      <c r="AS11" s="191">
        <v>0</v>
      </c>
      <c r="AT11" s="191">
        <v>3</v>
      </c>
      <c r="AU11" s="191">
        <v>0</v>
      </c>
      <c r="AV11" s="191">
        <v>1</v>
      </c>
      <c r="AW11" s="191">
        <v>0</v>
      </c>
      <c r="AX11" s="191">
        <v>3</v>
      </c>
      <c r="AY11" s="191">
        <v>1</v>
      </c>
      <c r="AZ11" s="191">
        <v>0</v>
      </c>
      <c r="BA11" s="156">
        <v>0</v>
      </c>
    </row>
    <row r="12" spans="1:55" s="239" customFormat="1">
      <c r="A12" s="162">
        <v>2022</v>
      </c>
      <c r="B12" s="236">
        <f>SUM(B13:B26)</f>
        <v>49</v>
      </c>
      <c r="C12" s="237">
        <f t="shared" ref="C12:BA12" si="0">SUM(C13:C26)</f>
        <v>0</v>
      </c>
      <c r="D12" s="237">
        <f t="shared" si="0"/>
        <v>0</v>
      </c>
      <c r="E12" s="237">
        <f t="shared" si="0"/>
        <v>0</v>
      </c>
      <c r="F12" s="237">
        <f t="shared" si="0"/>
        <v>0</v>
      </c>
      <c r="G12" s="237">
        <f t="shared" si="0"/>
        <v>0</v>
      </c>
      <c r="H12" s="237">
        <f t="shared" si="0"/>
        <v>0</v>
      </c>
      <c r="I12" s="237">
        <f t="shared" si="0"/>
        <v>0</v>
      </c>
      <c r="J12" s="237">
        <f t="shared" si="0"/>
        <v>1</v>
      </c>
      <c r="K12" s="237">
        <f t="shared" si="0"/>
        <v>1</v>
      </c>
      <c r="L12" s="237">
        <f t="shared" si="0"/>
        <v>0</v>
      </c>
      <c r="M12" s="237">
        <f t="shared" si="0"/>
        <v>0</v>
      </c>
      <c r="N12" s="237">
        <f t="shared" si="0"/>
        <v>0</v>
      </c>
      <c r="O12" s="237">
        <f t="shared" si="0"/>
        <v>0</v>
      </c>
      <c r="P12" s="237">
        <f t="shared" si="0"/>
        <v>0</v>
      </c>
      <c r="Q12" s="237">
        <f t="shared" si="0"/>
        <v>0</v>
      </c>
      <c r="R12" s="237">
        <f t="shared" si="0"/>
        <v>0</v>
      </c>
      <c r="S12" s="237">
        <f t="shared" si="0"/>
        <v>0</v>
      </c>
      <c r="T12" s="237">
        <f t="shared" si="0"/>
        <v>1</v>
      </c>
      <c r="U12" s="237">
        <f t="shared" si="0"/>
        <v>0</v>
      </c>
      <c r="V12" s="237">
        <f t="shared" si="0"/>
        <v>1</v>
      </c>
      <c r="W12" s="237">
        <f t="shared" si="0"/>
        <v>0</v>
      </c>
      <c r="X12" s="237">
        <f t="shared" si="0"/>
        <v>0</v>
      </c>
      <c r="Y12" s="237">
        <f t="shared" si="0"/>
        <v>0</v>
      </c>
      <c r="Z12" s="237">
        <f t="shared" si="0"/>
        <v>0</v>
      </c>
      <c r="AA12" s="237">
        <f t="shared" si="0"/>
        <v>11</v>
      </c>
      <c r="AB12" s="237">
        <f t="shared" si="0"/>
        <v>0</v>
      </c>
      <c r="AC12" s="237">
        <f t="shared" si="0"/>
        <v>10</v>
      </c>
      <c r="AD12" s="237">
        <f t="shared" si="0"/>
        <v>1</v>
      </c>
      <c r="AE12" s="237">
        <f t="shared" si="0"/>
        <v>1</v>
      </c>
      <c r="AF12" s="237">
        <f t="shared" si="0"/>
        <v>8</v>
      </c>
      <c r="AG12" s="237">
        <f t="shared" si="0"/>
        <v>8</v>
      </c>
      <c r="AH12" s="237">
        <f t="shared" si="0"/>
        <v>0</v>
      </c>
      <c r="AI12" s="237">
        <f t="shared" si="0"/>
        <v>1</v>
      </c>
      <c r="AJ12" s="237">
        <f t="shared" si="0"/>
        <v>0</v>
      </c>
      <c r="AK12" s="237">
        <f t="shared" si="0"/>
        <v>0</v>
      </c>
      <c r="AL12" s="237">
        <f t="shared" si="0"/>
        <v>0</v>
      </c>
      <c r="AM12" s="237">
        <f t="shared" si="0"/>
        <v>2</v>
      </c>
      <c r="AN12" s="237">
        <f t="shared" si="0"/>
        <v>1</v>
      </c>
      <c r="AO12" s="237">
        <f t="shared" si="0"/>
        <v>0</v>
      </c>
      <c r="AP12" s="237">
        <f t="shared" si="0"/>
        <v>0</v>
      </c>
      <c r="AQ12" s="237">
        <f t="shared" si="0"/>
        <v>0</v>
      </c>
      <c r="AR12" s="237">
        <f t="shared" si="0"/>
        <v>13</v>
      </c>
      <c r="AS12" s="237">
        <f t="shared" si="0"/>
        <v>0</v>
      </c>
      <c r="AT12" s="237">
        <f t="shared" si="0"/>
        <v>3</v>
      </c>
      <c r="AU12" s="237">
        <f t="shared" si="0"/>
        <v>1</v>
      </c>
      <c r="AV12" s="237">
        <f t="shared" si="0"/>
        <v>1</v>
      </c>
      <c r="AW12" s="237">
        <f t="shared" si="0"/>
        <v>0</v>
      </c>
      <c r="AX12" s="237">
        <f t="shared" si="0"/>
        <v>3</v>
      </c>
      <c r="AY12" s="237">
        <f t="shared" si="0"/>
        <v>2</v>
      </c>
      <c r="AZ12" s="237">
        <f t="shared" si="0"/>
        <v>0</v>
      </c>
      <c r="BA12" s="238">
        <f t="shared" si="0"/>
        <v>0</v>
      </c>
      <c r="BB12" s="145"/>
      <c r="BC12" s="145"/>
    </row>
    <row r="13" spans="1:55">
      <c r="A13" s="32" t="s">
        <v>338</v>
      </c>
      <c r="B13" s="240">
        <f>C13+J13+P13+Q13+U13+V13+W13+X13+Y13+Z13+AA13+AE13+AF13+AI13+AJ13+AK13+AL13+AM13+AN13+AO13+AP13+AQ13+AR13+AS13+AT13+AU13+AV13+AW13+AX13+AY13+AZ13+BA13</f>
        <v>8</v>
      </c>
      <c r="C13" s="241">
        <f>SUM(D13:I13)</f>
        <v>0</v>
      </c>
      <c r="D13" s="241">
        <v>0</v>
      </c>
      <c r="E13" s="241">
        <v>0</v>
      </c>
      <c r="F13" s="241">
        <v>0</v>
      </c>
      <c r="G13" s="241">
        <v>0</v>
      </c>
      <c r="H13" s="241">
        <v>0</v>
      </c>
      <c r="I13" s="241">
        <v>0</v>
      </c>
      <c r="J13" s="241">
        <f>SUM(K13:O13)</f>
        <v>0</v>
      </c>
      <c r="K13" s="241">
        <v>0</v>
      </c>
      <c r="L13" s="241">
        <v>0</v>
      </c>
      <c r="M13" s="241">
        <v>0</v>
      </c>
      <c r="N13" s="241">
        <v>0</v>
      </c>
      <c r="O13" s="241">
        <v>0</v>
      </c>
      <c r="P13" s="241">
        <v>0</v>
      </c>
      <c r="Q13" s="241">
        <f>SUM(Q14:Q26)</f>
        <v>0</v>
      </c>
      <c r="R13" s="241">
        <v>0</v>
      </c>
      <c r="S13" s="241">
        <v>0</v>
      </c>
      <c r="T13" s="241">
        <v>0</v>
      </c>
      <c r="U13" s="241">
        <v>0</v>
      </c>
      <c r="V13" s="241">
        <v>0</v>
      </c>
      <c r="W13" s="241">
        <v>0</v>
      </c>
      <c r="X13" s="241">
        <v>0</v>
      </c>
      <c r="Y13" s="241">
        <v>0</v>
      </c>
      <c r="Z13" s="241">
        <v>0</v>
      </c>
      <c r="AA13" s="242">
        <f>SUM(AB13:AD13)</f>
        <v>3</v>
      </c>
      <c r="AB13" s="243">
        <v>0</v>
      </c>
      <c r="AC13" s="243">
        <v>3</v>
      </c>
      <c r="AD13" s="243">
        <v>0</v>
      </c>
      <c r="AE13" s="243">
        <v>0</v>
      </c>
      <c r="AF13" s="242">
        <f>SUM(AG13:AH13)</f>
        <v>2</v>
      </c>
      <c r="AG13" s="243">
        <v>2</v>
      </c>
      <c r="AH13" s="243">
        <v>0</v>
      </c>
      <c r="AI13" s="243">
        <v>0</v>
      </c>
      <c r="AJ13" s="243">
        <v>0</v>
      </c>
      <c r="AK13" s="243">
        <v>0</v>
      </c>
      <c r="AL13" s="243">
        <v>0</v>
      </c>
      <c r="AM13" s="243">
        <v>1</v>
      </c>
      <c r="AN13" s="243">
        <v>0</v>
      </c>
      <c r="AO13" s="243">
        <v>0</v>
      </c>
      <c r="AP13" s="243">
        <v>0</v>
      </c>
      <c r="AQ13" s="243">
        <v>0</v>
      </c>
      <c r="AR13" s="243">
        <v>1</v>
      </c>
      <c r="AS13" s="243">
        <v>0</v>
      </c>
      <c r="AT13" s="243">
        <v>0</v>
      </c>
      <c r="AU13" s="243">
        <v>0</v>
      </c>
      <c r="AV13" s="243">
        <v>0</v>
      </c>
      <c r="AW13" s="243">
        <v>0</v>
      </c>
      <c r="AX13" s="243">
        <v>0</v>
      </c>
      <c r="AY13" s="243">
        <v>1</v>
      </c>
      <c r="AZ13" s="243">
        <v>0</v>
      </c>
      <c r="BA13" s="244">
        <v>0</v>
      </c>
    </row>
    <row r="14" spans="1:55">
      <c r="A14" s="32" t="s">
        <v>339</v>
      </c>
      <c r="B14" s="240">
        <f t="shared" ref="B14:B26" si="1">C14+J14+P14+Q14+U14+V14+W14+X14+Y14+Z14+AA14+AE14+AF14+AI14+AJ14+AK14+AL14+AM14+AN14+AO14+AP14+AQ14+AR14+AS14+AT14+AU14+AV14+AW14+AX14+AY14+AZ14+BA14</f>
        <v>4</v>
      </c>
      <c r="C14" s="241">
        <f t="shared" ref="C14:C25" si="2">SUM(D14:I14)</f>
        <v>0</v>
      </c>
      <c r="D14" s="241">
        <v>0</v>
      </c>
      <c r="E14" s="241">
        <v>0</v>
      </c>
      <c r="F14" s="241">
        <v>0</v>
      </c>
      <c r="G14" s="241">
        <v>0</v>
      </c>
      <c r="H14" s="241">
        <v>0</v>
      </c>
      <c r="I14" s="241">
        <v>0</v>
      </c>
      <c r="J14" s="241">
        <f t="shared" ref="J14:J26" si="3">SUM(K14:O14)</f>
        <v>0</v>
      </c>
      <c r="K14" s="241">
        <v>0</v>
      </c>
      <c r="L14" s="241">
        <v>0</v>
      </c>
      <c r="M14" s="241">
        <v>0</v>
      </c>
      <c r="N14" s="241">
        <v>0</v>
      </c>
      <c r="O14" s="241">
        <v>0</v>
      </c>
      <c r="P14" s="241">
        <v>0</v>
      </c>
      <c r="Q14" s="241">
        <f t="shared" ref="Q14:Q25" si="4">SUM(Q15:Q27)</f>
        <v>0</v>
      </c>
      <c r="R14" s="241">
        <v>0</v>
      </c>
      <c r="S14" s="241">
        <v>0</v>
      </c>
      <c r="T14" s="241">
        <v>0</v>
      </c>
      <c r="U14" s="241">
        <v>0</v>
      </c>
      <c r="V14" s="241">
        <v>0</v>
      </c>
      <c r="W14" s="241">
        <v>0</v>
      </c>
      <c r="X14" s="241">
        <v>0</v>
      </c>
      <c r="Y14" s="241">
        <v>0</v>
      </c>
      <c r="Z14" s="241">
        <v>0</v>
      </c>
      <c r="AA14" s="242">
        <f t="shared" ref="AA14:AA26" si="5">SUM(AB14:AD14)</f>
        <v>1</v>
      </c>
      <c r="AB14" s="243">
        <v>0</v>
      </c>
      <c r="AC14" s="243">
        <v>1</v>
      </c>
      <c r="AD14" s="243">
        <v>0</v>
      </c>
      <c r="AE14" s="243">
        <v>0</v>
      </c>
      <c r="AF14" s="242">
        <f t="shared" ref="AF14:AF26" si="6">SUM(AG14:AH14)</f>
        <v>1</v>
      </c>
      <c r="AG14" s="243">
        <v>1</v>
      </c>
      <c r="AH14" s="243">
        <v>0</v>
      </c>
      <c r="AI14" s="243">
        <v>0</v>
      </c>
      <c r="AJ14" s="243">
        <v>0</v>
      </c>
      <c r="AK14" s="243">
        <v>0</v>
      </c>
      <c r="AL14" s="243">
        <v>0</v>
      </c>
      <c r="AM14" s="243">
        <v>0</v>
      </c>
      <c r="AN14" s="243">
        <v>0</v>
      </c>
      <c r="AO14" s="243">
        <v>0</v>
      </c>
      <c r="AP14" s="243">
        <v>0</v>
      </c>
      <c r="AQ14" s="243">
        <v>0</v>
      </c>
      <c r="AR14" s="243">
        <v>2</v>
      </c>
      <c r="AS14" s="243">
        <v>0</v>
      </c>
      <c r="AT14" s="243">
        <v>0</v>
      </c>
      <c r="AU14" s="243">
        <v>0</v>
      </c>
      <c r="AV14" s="243">
        <v>0</v>
      </c>
      <c r="AW14" s="243">
        <v>0</v>
      </c>
      <c r="AX14" s="243">
        <v>0</v>
      </c>
      <c r="AY14" s="243">
        <v>0</v>
      </c>
      <c r="AZ14" s="243">
        <v>0</v>
      </c>
      <c r="BA14" s="244">
        <v>0</v>
      </c>
    </row>
    <row r="15" spans="1:55">
      <c r="A15" s="32" t="s">
        <v>135</v>
      </c>
      <c r="B15" s="240">
        <f t="shared" si="1"/>
        <v>1</v>
      </c>
      <c r="C15" s="241">
        <f t="shared" si="2"/>
        <v>0</v>
      </c>
      <c r="D15" s="241">
        <v>0</v>
      </c>
      <c r="E15" s="241">
        <v>0</v>
      </c>
      <c r="F15" s="241">
        <v>0</v>
      </c>
      <c r="G15" s="241">
        <v>0</v>
      </c>
      <c r="H15" s="241">
        <v>0</v>
      </c>
      <c r="I15" s="241">
        <v>0</v>
      </c>
      <c r="J15" s="241">
        <f t="shared" si="3"/>
        <v>0</v>
      </c>
      <c r="K15" s="241">
        <v>0</v>
      </c>
      <c r="L15" s="241">
        <v>0</v>
      </c>
      <c r="M15" s="241">
        <v>0</v>
      </c>
      <c r="N15" s="241">
        <v>0</v>
      </c>
      <c r="O15" s="241">
        <v>0</v>
      </c>
      <c r="P15" s="241">
        <v>0</v>
      </c>
      <c r="Q15" s="241">
        <f t="shared" si="4"/>
        <v>0</v>
      </c>
      <c r="R15" s="241">
        <v>0</v>
      </c>
      <c r="S15" s="241">
        <v>0</v>
      </c>
      <c r="T15" s="241">
        <v>0</v>
      </c>
      <c r="U15" s="241">
        <v>0</v>
      </c>
      <c r="V15" s="241">
        <v>0</v>
      </c>
      <c r="W15" s="241">
        <v>0</v>
      </c>
      <c r="X15" s="241">
        <v>0</v>
      </c>
      <c r="Y15" s="241">
        <v>0</v>
      </c>
      <c r="Z15" s="241">
        <v>0</v>
      </c>
      <c r="AA15" s="242">
        <f t="shared" si="5"/>
        <v>0</v>
      </c>
      <c r="AB15" s="243">
        <v>0</v>
      </c>
      <c r="AC15" s="243">
        <v>0</v>
      </c>
      <c r="AD15" s="243">
        <v>0</v>
      </c>
      <c r="AE15" s="243">
        <v>0</v>
      </c>
      <c r="AF15" s="242">
        <f t="shared" si="6"/>
        <v>0</v>
      </c>
      <c r="AG15" s="243">
        <v>0</v>
      </c>
      <c r="AH15" s="243">
        <v>0</v>
      </c>
      <c r="AI15" s="243">
        <v>0</v>
      </c>
      <c r="AJ15" s="243">
        <v>0</v>
      </c>
      <c r="AK15" s="243">
        <v>0</v>
      </c>
      <c r="AL15" s="243">
        <v>0</v>
      </c>
      <c r="AM15" s="243">
        <v>0</v>
      </c>
      <c r="AN15" s="243">
        <v>0</v>
      </c>
      <c r="AO15" s="243">
        <v>0</v>
      </c>
      <c r="AP15" s="243">
        <v>0</v>
      </c>
      <c r="AQ15" s="243">
        <v>0</v>
      </c>
      <c r="AR15" s="243">
        <v>1</v>
      </c>
      <c r="AS15" s="243">
        <v>0</v>
      </c>
      <c r="AT15" s="243">
        <v>0</v>
      </c>
      <c r="AU15" s="243">
        <v>0</v>
      </c>
      <c r="AV15" s="243">
        <v>0</v>
      </c>
      <c r="AW15" s="243">
        <v>0</v>
      </c>
      <c r="AX15" s="243">
        <v>0</v>
      </c>
      <c r="AY15" s="243">
        <v>0</v>
      </c>
      <c r="AZ15" s="243">
        <v>0</v>
      </c>
      <c r="BA15" s="244">
        <v>0</v>
      </c>
    </row>
    <row r="16" spans="1:55">
      <c r="A16" s="32" t="s">
        <v>340</v>
      </c>
      <c r="B16" s="240">
        <f t="shared" si="1"/>
        <v>1</v>
      </c>
      <c r="C16" s="241">
        <f t="shared" si="2"/>
        <v>0</v>
      </c>
      <c r="D16" s="241">
        <v>0</v>
      </c>
      <c r="E16" s="241">
        <v>0</v>
      </c>
      <c r="F16" s="241">
        <v>0</v>
      </c>
      <c r="G16" s="241">
        <v>0</v>
      </c>
      <c r="H16" s="241">
        <v>0</v>
      </c>
      <c r="I16" s="241">
        <v>0</v>
      </c>
      <c r="J16" s="241">
        <f t="shared" si="3"/>
        <v>0</v>
      </c>
      <c r="K16" s="241">
        <v>0</v>
      </c>
      <c r="L16" s="241">
        <v>0</v>
      </c>
      <c r="M16" s="241">
        <v>0</v>
      </c>
      <c r="N16" s="241">
        <v>0</v>
      </c>
      <c r="O16" s="241">
        <v>0</v>
      </c>
      <c r="P16" s="241">
        <v>0</v>
      </c>
      <c r="Q16" s="241">
        <f t="shared" si="4"/>
        <v>0</v>
      </c>
      <c r="R16" s="241">
        <v>0</v>
      </c>
      <c r="S16" s="241">
        <v>0</v>
      </c>
      <c r="T16" s="241">
        <v>0</v>
      </c>
      <c r="U16" s="241">
        <v>0</v>
      </c>
      <c r="V16" s="241">
        <v>0</v>
      </c>
      <c r="W16" s="241">
        <v>0</v>
      </c>
      <c r="X16" s="241">
        <v>0</v>
      </c>
      <c r="Y16" s="241">
        <v>0</v>
      </c>
      <c r="Z16" s="241">
        <v>0</v>
      </c>
      <c r="AA16" s="242">
        <f t="shared" si="5"/>
        <v>0</v>
      </c>
      <c r="AB16" s="243">
        <v>0</v>
      </c>
      <c r="AC16" s="243">
        <v>0</v>
      </c>
      <c r="AD16" s="243">
        <v>0</v>
      </c>
      <c r="AE16" s="243">
        <v>0</v>
      </c>
      <c r="AF16" s="242">
        <f t="shared" si="6"/>
        <v>0</v>
      </c>
      <c r="AG16" s="243">
        <v>0</v>
      </c>
      <c r="AH16" s="243">
        <v>0</v>
      </c>
      <c r="AI16" s="243">
        <v>0</v>
      </c>
      <c r="AJ16" s="243">
        <v>0</v>
      </c>
      <c r="AK16" s="243">
        <v>0</v>
      </c>
      <c r="AL16" s="243">
        <v>0</v>
      </c>
      <c r="AM16" s="243">
        <v>0</v>
      </c>
      <c r="AN16" s="243">
        <v>0</v>
      </c>
      <c r="AO16" s="243">
        <v>0</v>
      </c>
      <c r="AP16" s="243">
        <v>0</v>
      </c>
      <c r="AQ16" s="243">
        <v>0</v>
      </c>
      <c r="AR16" s="243">
        <v>1</v>
      </c>
      <c r="AS16" s="243">
        <v>0</v>
      </c>
      <c r="AT16" s="243">
        <v>0</v>
      </c>
      <c r="AU16" s="243">
        <v>0</v>
      </c>
      <c r="AV16" s="243">
        <v>0</v>
      </c>
      <c r="AW16" s="243">
        <v>0</v>
      </c>
      <c r="AX16" s="243">
        <v>0</v>
      </c>
      <c r="AY16" s="243">
        <v>0</v>
      </c>
      <c r="AZ16" s="243">
        <v>0</v>
      </c>
      <c r="BA16" s="244">
        <v>0</v>
      </c>
    </row>
    <row r="17" spans="1:53">
      <c r="A17" s="32" t="s">
        <v>341</v>
      </c>
      <c r="B17" s="240">
        <f t="shared" si="1"/>
        <v>1</v>
      </c>
      <c r="C17" s="241">
        <f t="shared" si="2"/>
        <v>0</v>
      </c>
      <c r="D17" s="241">
        <v>0</v>
      </c>
      <c r="E17" s="241">
        <v>0</v>
      </c>
      <c r="F17" s="241">
        <v>0</v>
      </c>
      <c r="G17" s="241">
        <v>0</v>
      </c>
      <c r="H17" s="241">
        <v>0</v>
      </c>
      <c r="I17" s="241">
        <v>0</v>
      </c>
      <c r="J17" s="241">
        <f t="shared" si="3"/>
        <v>0</v>
      </c>
      <c r="K17" s="241">
        <v>0</v>
      </c>
      <c r="L17" s="241">
        <v>0</v>
      </c>
      <c r="M17" s="241">
        <v>0</v>
      </c>
      <c r="N17" s="241">
        <v>0</v>
      </c>
      <c r="O17" s="241">
        <v>0</v>
      </c>
      <c r="P17" s="241">
        <v>0</v>
      </c>
      <c r="Q17" s="241">
        <f t="shared" si="4"/>
        <v>0</v>
      </c>
      <c r="R17" s="241">
        <v>0</v>
      </c>
      <c r="S17" s="241">
        <v>0</v>
      </c>
      <c r="T17" s="241">
        <v>0</v>
      </c>
      <c r="U17" s="241">
        <v>0</v>
      </c>
      <c r="V17" s="241">
        <v>0</v>
      </c>
      <c r="W17" s="241">
        <v>0</v>
      </c>
      <c r="X17" s="241">
        <v>0</v>
      </c>
      <c r="Y17" s="241">
        <v>0</v>
      </c>
      <c r="Z17" s="241">
        <v>0</v>
      </c>
      <c r="AA17" s="242">
        <f t="shared" si="5"/>
        <v>0</v>
      </c>
      <c r="AB17" s="243">
        <v>0</v>
      </c>
      <c r="AC17" s="243">
        <v>0</v>
      </c>
      <c r="AD17" s="243">
        <v>0</v>
      </c>
      <c r="AE17" s="243">
        <v>0</v>
      </c>
      <c r="AF17" s="242">
        <f t="shared" si="6"/>
        <v>0</v>
      </c>
      <c r="AG17" s="243">
        <v>0</v>
      </c>
      <c r="AH17" s="243">
        <v>0</v>
      </c>
      <c r="AI17" s="243">
        <v>0</v>
      </c>
      <c r="AJ17" s="243">
        <v>0</v>
      </c>
      <c r="AK17" s="243">
        <v>0</v>
      </c>
      <c r="AL17" s="243">
        <v>0</v>
      </c>
      <c r="AM17" s="243">
        <v>0</v>
      </c>
      <c r="AN17" s="243">
        <v>0</v>
      </c>
      <c r="AO17" s="243">
        <v>0</v>
      </c>
      <c r="AP17" s="243">
        <v>0</v>
      </c>
      <c r="AQ17" s="243">
        <v>0</v>
      </c>
      <c r="AR17" s="243">
        <v>1</v>
      </c>
      <c r="AS17" s="243">
        <v>0</v>
      </c>
      <c r="AT17" s="243">
        <v>0</v>
      </c>
      <c r="AU17" s="243">
        <v>0</v>
      </c>
      <c r="AV17" s="243">
        <v>0</v>
      </c>
      <c r="AW17" s="243">
        <v>0</v>
      </c>
      <c r="AX17" s="243">
        <v>0</v>
      </c>
      <c r="AY17" s="243">
        <v>0</v>
      </c>
      <c r="AZ17" s="243">
        <v>0</v>
      </c>
      <c r="BA17" s="244">
        <v>0</v>
      </c>
    </row>
    <row r="18" spans="1:53">
      <c r="A18" s="32" t="s">
        <v>342</v>
      </c>
      <c r="B18" s="240">
        <f t="shared" si="1"/>
        <v>2</v>
      </c>
      <c r="C18" s="241">
        <f t="shared" si="2"/>
        <v>0</v>
      </c>
      <c r="D18" s="241">
        <v>0</v>
      </c>
      <c r="E18" s="241">
        <v>0</v>
      </c>
      <c r="F18" s="241">
        <v>0</v>
      </c>
      <c r="G18" s="241">
        <v>0</v>
      </c>
      <c r="H18" s="241">
        <v>0</v>
      </c>
      <c r="I18" s="241">
        <v>0</v>
      </c>
      <c r="J18" s="241">
        <f t="shared" si="3"/>
        <v>0</v>
      </c>
      <c r="K18" s="241">
        <v>0</v>
      </c>
      <c r="L18" s="241">
        <v>0</v>
      </c>
      <c r="M18" s="241">
        <v>0</v>
      </c>
      <c r="N18" s="241">
        <v>0</v>
      </c>
      <c r="O18" s="241">
        <v>0</v>
      </c>
      <c r="P18" s="241">
        <v>0</v>
      </c>
      <c r="Q18" s="241">
        <f t="shared" si="4"/>
        <v>0</v>
      </c>
      <c r="R18" s="241">
        <v>0</v>
      </c>
      <c r="S18" s="241">
        <v>0</v>
      </c>
      <c r="T18" s="241">
        <v>0</v>
      </c>
      <c r="U18" s="241">
        <v>0</v>
      </c>
      <c r="V18" s="241">
        <v>0</v>
      </c>
      <c r="W18" s="241">
        <v>0</v>
      </c>
      <c r="X18" s="241">
        <v>0</v>
      </c>
      <c r="Y18" s="241">
        <v>0</v>
      </c>
      <c r="Z18" s="241">
        <v>0</v>
      </c>
      <c r="AA18" s="242">
        <f t="shared" si="5"/>
        <v>1</v>
      </c>
      <c r="AB18" s="243">
        <v>0</v>
      </c>
      <c r="AC18" s="243">
        <v>1</v>
      </c>
      <c r="AD18" s="243">
        <v>0</v>
      </c>
      <c r="AE18" s="243">
        <v>0</v>
      </c>
      <c r="AF18" s="242">
        <f t="shared" si="6"/>
        <v>1</v>
      </c>
      <c r="AG18" s="243">
        <v>1</v>
      </c>
      <c r="AH18" s="243">
        <v>0</v>
      </c>
      <c r="AI18" s="243">
        <v>0</v>
      </c>
      <c r="AJ18" s="243">
        <v>0</v>
      </c>
      <c r="AK18" s="243">
        <v>0</v>
      </c>
      <c r="AL18" s="243">
        <v>0</v>
      </c>
      <c r="AM18" s="243">
        <v>0</v>
      </c>
      <c r="AN18" s="243">
        <v>0</v>
      </c>
      <c r="AO18" s="243">
        <v>0</v>
      </c>
      <c r="AP18" s="243">
        <v>0</v>
      </c>
      <c r="AQ18" s="243">
        <v>0</v>
      </c>
      <c r="AR18" s="243">
        <v>0</v>
      </c>
      <c r="AS18" s="243">
        <v>0</v>
      </c>
      <c r="AT18" s="243">
        <v>0</v>
      </c>
      <c r="AU18" s="243">
        <v>0</v>
      </c>
      <c r="AV18" s="243">
        <v>0</v>
      </c>
      <c r="AW18" s="243">
        <v>0</v>
      </c>
      <c r="AX18" s="243">
        <v>0</v>
      </c>
      <c r="AY18" s="243">
        <v>0</v>
      </c>
      <c r="AZ18" s="243">
        <v>0</v>
      </c>
      <c r="BA18" s="244">
        <v>0</v>
      </c>
    </row>
    <row r="19" spans="1:53">
      <c r="A19" s="32" t="s">
        <v>343</v>
      </c>
      <c r="B19" s="240">
        <f t="shared" si="1"/>
        <v>1</v>
      </c>
      <c r="C19" s="241">
        <f t="shared" si="2"/>
        <v>0</v>
      </c>
      <c r="D19" s="241">
        <v>0</v>
      </c>
      <c r="E19" s="241">
        <v>0</v>
      </c>
      <c r="F19" s="241">
        <v>0</v>
      </c>
      <c r="G19" s="241">
        <v>0</v>
      </c>
      <c r="H19" s="241">
        <v>0</v>
      </c>
      <c r="I19" s="241">
        <v>0</v>
      </c>
      <c r="J19" s="241">
        <f t="shared" si="3"/>
        <v>0</v>
      </c>
      <c r="K19" s="241">
        <v>0</v>
      </c>
      <c r="L19" s="241">
        <v>0</v>
      </c>
      <c r="M19" s="241">
        <v>0</v>
      </c>
      <c r="N19" s="241">
        <v>0</v>
      </c>
      <c r="O19" s="241">
        <v>0</v>
      </c>
      <c r="P19" s="241">
        <v>0</v>
      </c>
      <c r="Q19" s="241">
        <f t="shared" si="4"/>
        <v>0</v>
      </c>
      <c r="R19" s="241">
        <v>0</v>
      </c>
      <c r="S19" s="241">
        <v>0</v>
      </c>
      <c r="T19" s="241">
        <v>0</v>
      </c>
      <c r="U19" s="241">
        <v>0</v>
      </c>
      <c r="V19" s="241">
        <v>0</v>
      </c>
      <c r="W19" s="241">
        <v>0</v>
      </c>
      <c r="X19" s="241">
        <v>0</v>
      </c>
      <c r="Y19" s="241">
        <v>0</v>
      </c>
      <c r="Z19" s="241">
        <v>0</v>
      </c>
      <c r="AA19" s="242">
        <f t="shared" si="5"/>
        <v>0</v>
      </c>
      <c r="AB19" s="243">
        <v>0</v>
      </c>
      <c r="AC19" s="243">
        <v>0</v>
      </c>
      <c r="AD19" s="243">
        <v>0</v>
      </c>
      <c r="AE19" s="243">
        <v>0</v>
      </c>
      <c r="AF19" s="242">
        <f t="shared" si="6"/>
        <v>0</v>
      </c>
      <c r="AG19" s="243">
        <v>0</v>
      </c>
      <c r="AH19" s="243">
        <v>0</v>
      </c>
      <c r="AI19" s="243">
        <v>0</v>
      </c>
      <c r="AJ19" s="243">
        <v>0</v>
      </c>
      <c r="AK19" s="243">
        <v>0</v>
      </c>
      <c r="AL19" s="243">
        <v>0</v>
      </c>
      <c r="AM19" s="243">
        <v>0</v>
      </c>
      <c r="AN19" s="243">
        <v>0</v>
      </c>
      <c r="AO19" s="243">
        <v>0</v>
      </c>
      <c r="AP19" s="243">
        <v>0</v>
      </c>
      <c r="AQ19" s="243">
        <v>0</v>
      </c>
      <c r="AR19" s="424">
        <v>1</v>
      </c>
      <c r="AS19" s="243">
        <v>0</v>
      </c>
      <c r="AT19" s="243">
        <v>0</v>
      </c>
      <c r="AU19" s="243">
        <v>0</v>
      </c>
      <c r="AV19" s="243">
        <v>0</v>
      </c>
      <c r="AW19" s="243">
        <v>0</v>
      </c>
      <c r="AX19" s="243">
        <v>0</v>
      </c>
      <c r="AY19" s="243">
        <v>0</v>
      </c>
      <c r="AZ19" s="243">
        <v>0</v>
      </c>
      <c r="BA19" s="244">
        <v>0</v>
      </c>
    </row>
    <row r="20" spans="1:53">
      <c r="A20" s="32" t="s">
        <v>344</v>
      </c>
      <c r="B20" s="240">
        <f t="shared" si="1"/>
        <v>7</v>
      </c>
      <c r="C20" s="241">
        <f t="shared" si="2"/>
        <v>0</v>
      </c>
      <c r="D20" s="241">
        <v>0</v>
      </c>
      <c r="E20" s="241">
        <v>0</v>
      </c>
      <c r="F20" s="241">
        <v>0</v>
      </c>
      <c r="G20" s="241">
        <v>0</v>
      </c>
      <c r="H20" s="241">
        <v>0</v>
      </c>
      <c r="I20" s="241">
        <v>0</v>
      </c>
      <c r="J20" s="241">
        <f t="shared" si="3"/>
        <v>0</v>
      </c>
      <c r="K20" s="241">
        <v>0</v>
      </c>
      <c r="L20" s="241">
        <v>0</v>
      </c>
      <c r="M20" s="241">
        <v>0</v>
      </c>
      <c r="N20" s="241">
        <v>0</v>
      </c>
      <c r="O20" s="241">
        <v>0</v>
      </c>
      <c r="P20" s="241">
        <v>0</v>
      </c>
      <c r="Q20" s="241">
        <f t="shared" si="4"/>
        <v>0</v>
      </c>
      <c r="R20" s="241">
        <v>0</v>
      </c>
      <c r="S20" s="241">
        <v>0</v>
      </c>
      <c r="T20" s="241">
        <v>0</v>
      </c>
      <c r="U20" s="241">
        <v>0</v>
      </c>
      <c r="V20" s="241">
        <v>0</v>
      </c>
      <c r="W20" s="241">
        <v>0</v>
      </c>
      <c r="X20" s="241">
        <v>0</v>
      </c>
      <c r="Y20" s="241">
        <v>0</v>
      </c>
      <c r="Z20" s="241">
        <v>0</v>
      </c>
      <c r="AA20" s="242">
        <f t="shared" si="5"/>
        <v>1</v>
      </c>
      <c r="AB20" s="243">
        <v>0</v>
      </c>
      <c r="AC20" s="243">
        <v>1</v>
      </c>
      <c r="AD20" s="243">
        <v>0</v>
      </c>
      <c r="AE20" s="243">
        <v>0</v>
      </c>
      <c r="AF20" s="242">
        <f t="shared" si="6"/>
        <v>1</v>
      </c>
      <c r="AG20" s="243">
        <v>1</v>
      </c>
      <c r="AH20" s="243">
        <v>0</v>
      </c>
      <c r="AI20" s="243">
        <v>0</v>
      </c>
      <c r="AJ20" s="243">
        <v>0</v>
      </c>
      <c r="AK20" s="243">
        <v>0</v>
      </c>
      <c r="AL20" s="243">
        <v>0</v>
      </c>
      <c r="AM20" s="243">
        <v>0</v>
      </c>
      <c r="AN20" s="243">
        <v>0</v>
      </c>
      <c r="AO20" s="243">
        <v>0</v>
      </c>
      <c r="AP20" s="243">
        <v>0</v>
      </c>
      <c r="AQ20" s="243">
        <v>0</v>
      </c>
      <c r="AR20" s="243">
        <v>3</v>
      </c>
      <c r="AS20" s="243">
        <v>0</v>
      </c>
      <c r="AT20" s="243">
        <v>0</v>
      </c>
      <c r="AU20" s="243">
        <v>0</v>
      </c>
      <c r="AV20" s="243">
        <v>0</v>
      </c>
      <c r="AW20" s="243">
        <v>0</v>
      </c>
      <c r="AX20" s="243">
        <v>2</v>
      </c>
      <c r="AY20" s="243">
        <v>0</v>
      </c>
      <c r="AZ20" s="243">
        <v>0</v>
      </c>
      <c r="BA20" s="244">
        <v>0</v>
      </c>
    </row>
    <row r="21" spans="1:53">
      <c r="A21" s="32" t="s">
        <v>345</v>
      </c>
      <c r="B21" s="240">
        <f t="shared" si="1"/>
        <v>2</v>
      </c>
      <c r="C21" s="241">
        <f t="shared" si="2"/>
        <v>0</v>
      </c>
      <c r="D21" s="241">
        <v>0</v>
      </c>
      <c r="E21" s="241">
        <v>0</v>
      </c>
      <c r="F21" s="241">
        <v>0</v>
      </c>
      <c r="G21" s="241">
        <v>0</v>
      </c>
      <c r="H21" s="241">
        <v>0</v>
      </c>
      <c r="I21" s="241">
        <v>0</v>
      </c>
      <c r="J21" s="241">
        <f t="shared" si="3"/>
        <v>0</v>
      </c>
      <c r="K21" s="241">
        <v>0</v>
      </c>
      <c r="L21" s="241">
        <v>0</v>
      </c>
      <c r="M21" s="241">
        <v>0</v>
      </c>
      <c r="N21" s="241">
        <v>0</v>
      </c>
      <c r="O21" s="241">
        <v>0</v>
      </c>
      <c r="P21" s="241">
        <v>0</v>
      </c>
      <c r="Q21" s="241">
        <f t="shared" si="4"/>
        <v>0</v>
      </c>
      <c r="R21" s="241">
        <v>0</v>
      </c>
      <c r="S21" s="241">
        <v>0</v>
      </c>
      <c r="T21" s="241">
        <v>0</v>
      </c>
      <c r="U21" s="241">
        <v>0</v>
      </c>
      <c r="V21" s="241">
        <v>0</v>
      </c>
      <c r="W21" s="241">
        <v>0</v>
      </c>
      <c r="X21" s="241">
        <v>0</v>
      </c>
      <c r="Y21" s="241">
        <v>0</v>
      </c>
      <c r="Z21" s="241">
        <v>0</v>
      </c>
      <c r="AA21" s="242">
        <f t="shared" si="5"/>
        <v>1</v>
      </c>
      <c r="AB21" s="243">
        <v>0</v>
      </c>
      <c r="AC21" s="243">
        <v>1</v>
      </c>
      <c r="AD21" s="243">
        <v>0</v>
      </c>
      <c r="AE21" s="243">
        <v>0</v>
      </c>
      <c r="AF21" s="242">
        <f t="shared" si="6"/>
        <v>1</v>
      </c>
      <c r="AG21" s="243">
        <v>1</v>
      </c>
      <c r="AH21" s="243">
        <v>0</v>
      </c>
      <c r="AI21" s="243">
        <v>0</v>
      </c>
      <c r="AJ21" s="243">
        <v>0</v>
      </c>
      <c r="AK21" s="243">
        <v>0</v>
      </c>
      <c r="AL21" s="243">
        <v>0</v>
      </c>
      <c r="AM21" s="243">
        <v>0</v>
      </c>
      <c r="AN21" s="243">
        <v>0</v>
      </c>
      <c r="AO21" s="243">
        <v>0</v>
      </c>
      <c r="AP21" s="243">
        <v>0</v>
      </c>
      <c r="AQ21" s="243">
        <v>0</v>
      </c>
      <c r="AR21" s="243">
        <v>0</v>
      </c>
      <c r="AS21" s="243">
        <v>0</v>
      </c>
      <c r="AT21" s="243">
        <v>0</v>
      </c>
      <c r="AU21" s="243">
        <v>0</v>
      </c>
      <c r="AV21" s="243">
        <v>0</v>
      </c>
      <c r="AW21" s="243">
        <v>0</v>
      </c>
      <c r="AX21" s="243">
        <v>0</v>
      </c>
      <c r="AY21" s="243">
        <v>0</v>
      </c>
      <c r="AZ21" s="243">
        <v>0</v>
      </c>
      <c r="BA21" s="244">
        <v>0</v>
      </c>
    </row>
    <row r="22" spans="1:53">
      <c r="A22" s="82" t="s">
        <v>346</v>
      </c>
      <c r="B22" s="240">
        <f t="shared" si="1"/>
        <v>0</v>
      </c>
      <c r="C22" s="241">
        <f t="shared" si="2"/>
        <v>0</v>
      </c>
      <c r="D22" s="241">
        <v>0</v>
      </c>
      <c r="E22" s="241">
        <v>0</v>
      </c>
      <c r="F22" s="241">
        <v>0</v>
      </c>
      <c r="G22" s="241">
        <v>0</v>
      </c>
      <c r="H22" s="241">
        <v>0</v>
      </c>
      <c r="I22" s="241">
        <v>0</v>
      </c>
      <c r="J22" s="241">
        <f t="shared" si="3"/>
        <v>0</v>
      </c>
      <c r="K22" s="241">
        <v>0</v>
      </c>
      <c r="L22" s="241">
        <v>0</v>
      </c>
      <c r="M22" s="241">
        <v>0</v>
      </c>
      <c r="N22" s="241">
        <v>0</v>
      </c>
      <c r="O22" s="241">
        <v>0</v>
      </c>
      <c r="P22" s="241">
        <v>0</v>
      </c>
      <c r="Q22" s="241">
        <f t="shared" si="4"/>
        <v>0</v>
      </c>
      <c r="R22" s="241">
        <v>0</v>
      </c>
      <c r="S22" s="241">
        <v>0</v>
      </c>
      <c r="T22" s="241">
        <v>0</v>
      </c>
      <c r="U22" s="241">
        <v>0</v>
      </c>
      <c r="V22" s="241">
        <v>0</v>
      </c>
      <c r="W22" s="241">
        <v>0</v>
      </c>
      <c r="X22" s="241">
        <v>0</v>
      </c>
      <c r="Y22" s="241">
        <v>0</v>
      </c>
      <c r="Z22" s="241">
        <v>0</v>
      </c>
      <c r="AA22" s="242">
        <f t="shared" si="5"/>
        <v>0</v>
      </c>
      <c r="AB22" s="243">
        <v>0</v>
      </c>
      <c r="AC22" s="243">
        <v>0</v>
      </c>
      <c r="AD22" s="243">
        <v>0</v>
      </c>
      <c r="AE22" s="243">
        <v>0</v>
      </c>
      <c r="AF22" s="242">
        <f t="shared" si="6"/>
        <v>0</v>
      </c>
      <c r="AG22" s="243">
        <v>0</v>
      </c>
      <c r="AH22" s="243">
        <v>0</v>
      </c>
      <c r="AI22" s="243">
        <v>0</v>
      </c>
      <c r="AJ22" s="243">
        <v>0</v>
      </c>
      <c r="AK22" s="243">
        <v>0</v>
      </c>
      <c r="AL22" s="243">
        <v>0</v>
      </c>
      <c r="AM22" s="243">
        <v>0</v>
      </c>
      <c r="AN22" s="243">
        <v>0</v>
      </c>
      <c r="AO22" s="243">
        <v>0</v>
      </c>
      <c r="AP22" s="243">
        <v>0</v>
      </c>
      <c r="AQ22" s="243">
        <v>0</v>
      </c>
      <c r="AR22" s="243">
        <v>0</v>
      </c>
      <c r="AS22" s="243">
        <v>0</v>
      </c>
      <c r="AT22" s="243">
        <v>0</v>
      </c>
      <c r="AU22" s="243">
        <v>0</v>
      </c>
      <c r="AV22" s="243">
        <v>0</v>
      </c>
      <c r="AW22" s="243">
        <v>0</v>
      </c>
      <c r="AX22" s="243">
        <v>0</v>
      </c>
      <c r="AY22" s="243">
        <v>0</v>
      </c>
      <c r="AZ22" s="243">
        <v>0</v>
      </c>
      <c r="BA22" s="244">
        <v>0</v>
      </c>
    </row>
    <row r="23" spans="1:53">
      <c r="A23" s="82" t="s">
        <v>347</v>
      </c>
      <c r="B23" s="240">
        <f t="shared" si="1"/>
        <v>2</v>
      </c>
      <c r="C23" s="241">
        <f t="shared" si="2"/>
        <v>0</v>
      </c>
      <c r="D23" s="241">
        <v>0</v>
      </c>
      <c r="E23" s="241">
        <v>0</v>
      </c>
      <c r="F23" s="241">
        <v>0</v>
      </c>
      <c r="G23" s="241">
        <v>0</v>
      </c>
      <c r="H23" s="241">
        <v>0</v>
      </c>
      <c r="I23" s="241">
        <v>0</v>
      </c>
      <c r="J23" s="241">
        <f t="shared" si="3"/>
        <v>0</v>
      </c>
      <c r="K23" s="241">
        <v>0</v>
      </c>
      <c r="L23" s="241">
        <v>0</v>
      </c>
      <c r="M23" s="241">
        <v>0</v>
      </c>
      <c r="N23" s="241">
        <v>0</v>
      </c>
      <c r="O23" s="241">
        <v>0</v>
      </c>
      <c r="P23" s="241">
        <v>0</v>
      </c>
      <c r="Q23" s="241">
        <f t="shared" si="4"/>
        <v>0</v>
      </c>
      <c r="R23" s="241">
        <v>0</v>
      </c>
      <c r="S23" s="241">
        <v>0</v>
      </c>
      <c r="T23" s="241">
        <v>0</v>
      </c>
      <c r="U23" s="241">
        <v>0</v>
      </c>
      <c r="V23" s="241">
        <v>0</v>
      </c>
      <c r="W23" s="241">
        <v>0</v>
      </c>
      <c r="X23" s="241">
        <v>0</v>
      </c>
      <c r="Y23" s="241">
        <v>0</v>
      </c>
      <c r="Z23" s="241">
        <v>0</v>
      </c>
      <c r="AA23" s="242">
        <f t="shared" si="5"/>
        <v>1</v>
      </c>
      <c r="AB23" s="243">
        <v>0</v>
      </c>
      <c r="AC23" s="243"/>
      <c r="AD23" s="243">
        <v>1</v>
      </c>
      <c r="AE23" s="243">
        <v>0</v>
      </c>
      <c r="AF23" s="242">
        <f t="shared" si="6"/>
        <v>1</v>
      </c>
      <c r="AG23" s="243">
        <v>1</v>
      </c>
      <c r="AH23" s="243">
        <v>0</v>
      </c>
      <c r="AI23" s="243">
        <v>0</v>
      </c>
      <c r="AJ23" s="243">
        <v>0</v>
      </c>
      <c r="AK23" s="243">
        <v>0</v>
      </c>
      <c r="AL23" s="243">
        <v>0</v>
      </c>
      <c r="AM23" s="243">
        <v>0</v>
      </c>
      <c r="AN23" s="243">
        <v>0</v>
      </c>
      <c r="AO23" s="243">
        <v>0</v>
      </c>
      <c r="AP23" s="243">
        <v>0</v>
      </c>
      <c r="AQ23" s="243">
        <v>0</v>
      </c>
      <c r="AR23" s="243">
        <v>0</v>
      </c>
      <c r="AS23" s="243">
        <v>0</v>
      </c>
      <c r="AT23" s="243">
        <v>0</v>
      </c>
      <c r="AU23" s="243">
        <v>0</v>
      </c>
      <c r="AV23" s="243">
        <v>0</v>
      </c>
      <c r="AW23" s="243">
        <v>0</v>
      </c>
      <c r="AX23" s="243">
        <v>0</v>
      </c>
      <c r="AY23" s="243">
        <v>0</v>
      </c>
      <c r="AZ23" s="243">
        <v>0</v>
      </c>
      <c r="BA23" s="244">
        <v>0</v>
      </c>
    </row>
    <row r="24" spans="1:53">
      <c r="A24" s="82" t="s">
        <v>348</v>
      </c>
      <c r="B24" s="240">
        <f t="shared" si="1"/>
        <v>1</v>
      </c>
      <c r="C24" s="241">
        <f t="shared" si="2"/>
        <v>0</v>
      </c>
      <c r="D24" s="241">
        <v>0</v>
      </c>
      <c r="E24" s="241">
        <v>0</v>
      </c>
      <c r="F24" s="241">
        <v>0</v>
      </c>
      <c r="G24" s="241">
        <v>0</v>
      </c>
      <c r="H24" s="241">
        <v>0</v>
      </c>
      <c r="I24" s="241">
        <v>0</v>
      </c>
      <c r="J24" s="241">
        <f t="shared" si="3"/>
        <v>0</v>
      </c>
      <c r="K24" s="241">
        <v>0</v>
      </c>
      <c r="L24" s="241">
        <v>0</v>
      </c>
      <c r="M24" s="241">
        <v>0</v>
      </c>
      <c r="N24" s="241">
        <v>0</v>
      </c>
      <c r="O24" s="241">
        <v>0</v>
      </c>
      <c r="P24" s="241">
        <v>0</v>
      </c>
      <c r="Q24" s="241">
        <f t="shared" si="4"/>
        <v>0</v>
      </c>
      <c r="R24" s="241">
        <v>0</v>
      </c>
      <c r="S24" s="241">
        <v>0</v>
      </c>
      <c r="T24" s="241">
        <v>0</v>
      </c>
      <c r="U24" s="241">
        <v>0</v>
      </c>
      <c r="V24" s="241">
        <v>0</v>
      </c>
      <c r="W24" s="241">
        <v>0</v>
      </c>
      <c r="X24" s="241">
        <v>0</v>
      </c>
      <c r="Y24" s="241">
        <v>0</v>
      </c>
      <c r="Z24" s="241">
        <v>0</v>
      </c>
      <c r="AA24" s="242">
        <f t="shared" si="5"/>
        <v>1</v>
      </c>
      <c r="AB24" s="243">
        <v>0</v>
      </c>
      <c r="AC24" s="243">
        <v>1</v>
      </c>
      <c r="AD24" s="243">
        <v>0</v>
      </c>
      <c r="AE24" s="243">
        <v>0</v>
      </c>
      <c r="AF24" s="242">
        <f t="shared" si="6"/>
        <v>0</v>
      </c>
      <c r="AG24" s="243">
        <v>0</v>
      </c>
      <c r="AH24" s="243">
        <v>0</v>
      </c>
      <c r="AI24" s="243">
        <v>0</v>
      </c>
      <c r="AJ24" s="243">
        <v>0</v>
      </c>
      <c r="AK24" s="243">
        <v>0</v>
      </c>
      <c r="AL24" s="243">
        <v>0</v>
      </c>
      <c r="AM24" s="243">
        <v>0</v>
      </c>
      <c r="AN24" s="243">
        <v>0</v>
      </c>
      <c r="AO24" s="243">
        <v>0</v>
      </c>
      <c r="AP24" s="243">
        <v>0</v>
      </c>
      <c r="AQ24" s="243">
        <v>0</v>
      </c>
      <c r="AR24" s="243">
        <v>0</v>
      </c>
      <c r="AS24" s="243">
        <v>0</v>
      </c>
      <c r="AT24" s="243">
        <v>0</v>
      </c>
      <c r="AU24" s="243">
        <v>0</v>
      </c>
      <c r="AV24" s="243">
        <v>0</v>
      </c>
      <c r="AW24" s="243">
        <v>0</v>
      </c>
      <c r="AX24" s="243">
        <v>0</v>
      </c>
      <c r="AY24" s="243">
        <v>0</v>
      </c>
      <c r="AZ24" s="243">
        <v>0</v>
      </c>
      <c r="BA24" s="244">
        <v>0</v>
      </c>
    </row>
    <row r="25" spans="1:53">
      <c r="A25" s="82" t="s">
        <v>349</v>
      </c>
      <c r="B25" s="240">
        <f t="shared" si="1"/>
        <v>0</v>
      </c>
      <c r="C25" s="241">
        <f t="shared" si="2"/>
        <v>0</v>
      </c>
      <c r="D25" s="241">
        <v>0</v>
      </c>
      <c r="E25" s="241">
        <v>0</v>
      </c>
      <c r="F25" s="241">
        <v>0</v>
      </c>
      <c r="G25" s="241">
        <v>0</v>
      </c>
      <c r="H25" s="241">
        <v>0</v>
      </c>
      <c r="I25" s="241">
        <v>0</v>
      </c>
      <c r="J25" s="241">
        <f t="shared" si="3"/>
        <v>0</v>
      </c>
      <c r="K25" s="241">
        <v>0</v>
      </c>
      <c r="L25" s="241">
        <v>0</v>
      </c>
      <c r="M25" s="241">
        <v>0</v>
      </c>
      <c r="N25" s="241">
        <v>0</v>
      </c>
      <c r="O25" s="241">
        <v>0</v>
      </c>
      <c r="P25" s="241">
        <v>0</v>
      </c>
      <c r="Q25" s="241">
        <f t="shared" si="4"/>
        <v>0</v>
      </c>
      <c r="R25" s="241">
        <v>0</v>
      </c>
      <c r="S25" s="241">
        <v>0</v>
      </c>
      <c r="T25" s="241">
        <v>0</v>
      </c>
      <c r="U25" s="241">
        <v>0</v>
      </c>
      <c r="V25" s="241">
        <v>0</v>
      </c>
      <c r="W25" s="241">
        <v>0</v>
      </c>
      <c r="X25" s="241">
        <v>0</v>
      </c>
      <c r="Y25" s="241">
        <v>0</v>
      </c>
      <c r="Z25" s="241">
        <v>0</v>
      </c>
      <c r="AA25" s="242">
        <f t="shared" si="5"/>
        <v>0</v>
      </c>
      <c r="AB25" s="243">
        <v>0</v>
      </c>
      <c r="AC25" s="243">
        <v>0</v>
      </c>
      <c r="AD25" s="243">
        <v>0</v>
      </c>
      <c r="AE25" s="243">
        <v>0</v>
      </c>
      <c r="AF25" s="242">
        <f t="shared" si="6"/>
        <v>0</v>
      </c>
      <c r="AG25" s="243">
        <v>0</v>
      </c>
      <c r="AH25" s="243">
        <v>0</v>
      </c>
      <c r="AI25" s="243">
        <v>0</v>
      </c>
      <c r="AJ25" s="243">
        <v>0</v>
      </c>
      <c r="AK25" s="243">
        <v>0</v>
      </c>
      <c r="AL25" s="243">
        <v>0</v>
      </c>
      <c r="AM25" s="243">
        <v>0</v>
      </c>
      <c r="AN25" s="243">
        <v>0</v>
      </c>
      <c r="AO25" s="243">
        <v>0</v>
      </c>
      <c r="AP25" s="243">
        <v>0</v>
      </c>
      <c r="AQ25" s="243">
        <v>0</v>
      </c>
      <c r="AR25" s="243">
        <v>0</v>
      </c>
      <c r="AS25" s="243">
        <v>0</v>
      </c>
      <c r="AT25" s="243">
        <v>0</v>
      </c>
      <c r="AU25" s="243">
        <v>0</v>
      </c>
      <c r="AV25" s="243">
        <v>0</v>
      </c>
      <c r="AW25" s="243">
        <v>0</v>
      </c>
      <c r="AX25" s="243">
        <v>0</v>
      </c>
      <c r="AY25" s="243">
        <v>0</v>
      </c>
      <c r="AZ25" s="243">
        <v>0</v>
      </c>
      <c r="BA25" s="244">
        <v>0</v>
      </c>
    </row>
    <row r="26" spans="1:53">
      <c r="A26" s="83" t="s">
        <v>350</v>
      </c>
      <c r="B26" s="345">
        <f t="shared" si="1"/>
        <v>19</v>
      </c>
      <c r="C26" s="346">
        <v>0</v>
      </c>
      <c r="D26" s="346">
        <v>0</v>
      </c>
      <c r="E26" s="346">
        <v>0</v>
      </c>
      <c r="F26" s="346">
        <v>0</v>
      </c>
      <c r="G26" s="346">
        <v>0</v>
      </c>
      <c r="H26" s="346">
        <v>0</v>
      </c>
      <c r="I26" s="346">
        <v>0</v>
      </c>
      <c r="J26" s="245">
        <f t="shared" si="3"/>
        <v>1</v>
      </c>
      <c r="K26" s="346">
        <v>1</v>
      </c>
      <c r="L26" s="346">
        <v>0</v>
      </c>
      <c r="M26" s="346">
        <v>0</v>
      </c>
      <c r="N26" s="346">
        <v>0</v>
      </c>
      <c r="O26" s="346">
        <v>0</v>
      </c>
      <c r="P26" s="346">
        <v>0</v>
      </c>
      <c r="Q26" s="346">
        <v>0</v>
      </c>
      <c r="R26" s="346">
        <v>0</v>
      </c>
      <c r="S26" s="346">
        <v>0</v>
      </c>
      <c r="T26" s="346">
        <v>1</v>
      </c>
      <c r="U26" s="346">
        <v>0</v>
      </c>
      <c r="V26" s="346">
        <v>1</v>
      </c>
      <c r="W26" s="346">
        <v>0</v>
      </c>
      <c r="X26" s="346">
        <v>0</v>
      </c>
      <c r="Y26" s="346">
        <v>0</v>
      </c>
      <c r="Z26" s="346">
        <v>0</v>
      </c>
      <c r="AA26" s="246">
        <f t="shared" si="5"/>
        <v>2</v>
      </c>
      <c r="AB26" s="247">
        <v>0</v>
      </c>
      <c r="AC26" s="247">
        <v>2</v>
      </c>
      <c r="AD26" s="247">
        <v>0</v>
      </c>
      <c r="AE26" s="247">
        <v>1</v>
      </c>
      <c r="AF26" s="246">
        <f t="shared" si="6"/>
        <v>1</v>
      </c>
      <c r="AG26" s="247">
        <v>1</v>
      </c>
      <c r="AH26" s="247">
        <v>0</v>
      </c>
      <c r="AI26" s="247">
        <v>1</v>
      </c>
      <c r="AJ26" s="247">
        <v>0</v>
      </c>
      <c r="AK26" s="247">
        <v>0</v>
      </c>
      <c r="AL26" s="247">
        <v>0</v>
      </c>
      <c r="AM26" s="247">
        <v>1</v>
      </c>
      <c r="AN26" s="247">
        <v>1</v>
      </c>
      <c r="AO26" s="247">
        <v>0</v>
      </c>
      <c r="AP26" s="247">
        <v>0</v>
      </c>
      <c r="AQ26" s="247">
        <v>0</v>
      </c>
      <c r="AR26" s="425">
        <v>3</v>
      </c>
      <c r="AS26" s="247">
        <v>0</v>
      </c>
      <c r="AT26" s="247">
        <v>3</v>
      </c>
      <c r="AU26" s="247">
        <v>1</v>
      </c>
      <c r="AV26" s="247">
        <v>1</v>
      </c>
      <c r="AW26" s="247">
        <v>0</v>
      </c>
      <c r="AX26" s="247">
        <v>1</v>
      </c>
      <c r="AY26" s="247">
        <v>1</v>
      </c>
      <c r="AZ26" s="247">
        <v>0</v>
      </c>
      <c r="BA26" s="248">
        <v>0</v>
      </c>
    </row>
    <row r="27" spans="1:53" s="175" customFormat="1">
      <c r="A27" s="393" t="s">
        <v>147</v>
      </c>
      <c r="B27" s="393"/>
      <c r="AA27" s="249"/>
      <c r="AB27" s="249"/>
      <c r="AC27" s="249"/>
      <c r="AD27" s="249"/>
      <c r="AE27" s="249"/>
      <c r="AF27" s="249"/>
      <c r="AG27" s="249"/>
      <c r="AH27" s="249"/>
      <c r="BA27" s="176" t="s">
        <v>351</v>
      </c>
    </row>
    <row r="28" spans="1:53">
      <c r="B28" s="250"/>
    </row>
    <row r="29" spans="1:53">
      <c r="B29" s="250"/>
    </row>
  </sheetData>
  <mergeCells count="37">
    <mergeCell ref="AW5:AW6"/>
    <mergeCell ref="AJ5:AJ6"/>
    <mergeCell ref="AK5:AK6"/>
    <mergeCell ref="AL5:AL6"/>
    <mergeCell ref="AM5:AM6"/>
    <mergeCell ref="AN5:AN6"/>
    <mergeCell ref="A27:B27"/>
    <mergeCell ref="AP5:AP6"/>
    <mergeCell ref="AQ5:AQ6"/>
    <mergeCell ref="AR5:AR6"/>
    <mergeCell ref="AS5:AS6"/>
    <mergeCell ref="AX4:BA4"/>
    <mergeCell ref="C5:I5"/>
    <mergeCell ref="J5:O5"/>
    <mergeCell ref="Q5:T5"/>
    <mergeCell ref="U5:U6"/>
    <mergeCell ref="V5:V6"/>
    <mergeCell ref="W5:W6"/>
    <mergeCell ref="X5:X6"/>
    <mergeCell ref="Y5:Y6"/>
    <mergeCell ref="Z5:Z6"/>
    <mergeCell ref="AS4:AW4"/>
    <mergeCell ref="AX5:AX6"/>
    <mergeCell ref="AY5:AY6"/>
    <mergeCell ref="AZ5:AZ6"/>
    <mergeCell ref="BA5:BA6"/>
    <mergeCell ref="AT5:AV5"/>
    <mergeCell ref="A2:H2"/>
    <mergeCell ref="A4:A6"/>
    <mergeCell ref="B4:B6"/>
    <mergeCell ref="C4:AD4"/>
    <mergeCell ref="AE4:AR4"/>
    <mergeCell ref="AA5:AD5"/>
    <mergeCell ref="AE5:AE6"/>
    <mergeCell ref="AF5:AH5"/>
    <mergeCell ref="AI5:AI6"/>
    <mergeCell ref="AO5:AO6"/>
  </mergeCells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21"/>
  <sheetViews>
    <sheetView workbookViewId="0">
      <selection activeCell="L24" sqref="L24"/>
    </sheetView>
  </sheetViews>
  <sheetFormatPr defaultColWidth="9" defaultRowHeight="16.5"/>
  <cols>
    <col min="1" max="1" width="9.875" style="145" customWidth="1"/>
    <col min="2" max="2" width="7.875" style="81" customWidth="1"/>
    <col min="3" max="3" width="11.25" style="81" customWidth="1"/>
    <col min="4" max="4" width="7.875" style="81" customWidth="1"/>
    <col min="5" max="5" width="10.375" style="81" customWidth="1"/>
    <col min="6" max="6" width="8.375" style="177" customWidth="1"/>
    <col min="7" max="9" width="7.875" style="145" customWidth="1"/>
    <col min="10" max="10" width="9.625" style="145" customWidth="1"/>
    <col min="11" max="13" width="7.875" style="145" customWidth="1"/>
    <col min="14" max="14" width="9" style="145" customWidth="1"/>
    <col min="15" max="15" width="8.75" style="145" customWidth="1"/>
    <col min="16" max="16" width="7.875" style="145" customWidth="1"/>
    <col min="17" max="16384" width="9" style="145"/>
  </cols>
  <sheetData>
    <row r="1" spans="1:18" ht="16.5" customHeight="1"/>
    <row r="2" spans="1:18" ht="24.75" customHeight="1">
      <c r="A2" s="375" t="s">
        <v>352</v>
      </c>
      <c r="B2" s="375"/>
      <c r="C2" s="375"/>
      <c r="D2" s="375"/>
      <c r="E2" s="375"/>
      <c r="F2" s="375"/>
    </row>
    <row r="3" spans="1:18" s="175" customFormat="1" ht="24.75" customHeight="1">
      <c r="A3" s="71" t="s">
        <v>353</v>
      </c>
      <c r="B3" s="81"/>
      <c r="C3" s="81"/>
      <c r="D3" s="81"/>
      <c r="E3" s="81"/>
      <c r="F3" s="178"/>
      <c r="G3" s="251"/>
      <c r="H3" s="251"/>
      <c r="I3" s="251"/>
      <c r="J3" s="251"/>
      <c r="K3" s="251"/>
      <c r="L3" s="251"/>
      <c r="M3" s="251"/>
      <c r="N3" s="251"/>
      <c r="O3" s="251"/>
      <c r="P3" s="176" t="s">
        <v>354</v>
      </c>
    </row>
    <row r="4" spans="1:18" ht="23.25" customHeight="1">
      <c r="A4" s="409" t="s">
        <v>355</v>
      </c>
      <c r="B4" s="408" t="s">
        <v>356</v>
      </c>
      <c r="C4" s="408" t="s">
        <v>357</v>
      </c>
      <c r="D4" s="408" t="s">
        <v>358</v>
      </c>
      <c r="E4" s="408"/>
      <c r="F4" s="408"/>
      <c r="G4" s="408"/>
      <c r="H4" s="408"/>
      <c r="I4" s="408"/>
      <c r="J4" s="408"/>
      <c r="K4" s="408"/>
      <c r="L4" s="407" t="s">
        <v>359</v>
      </c>
      <c r="M4" s="407"/>
      <c r="N4" s="407"/>
      <c r="O4" s="407"/>
      <c r="P4" s="407"/>
    </row>
    <row r="5" spans="1:18" ht="23.25" customHeight="1">
      <c r="A5" s="410"/>
      <c r="B5" s="408"/>
      <c r="C5" s="408"/>
      <c r="D5" s="408" t="s">
        <v>12</v>
      </c>
      <c r="E5" s="408" t="s">
        <v>360</v>
      </c>
      <c r="F5" s="408"/>
      <c r="G5" s="408"/>
      <c r="H5" s="408" t="s">
        <v>361</v>
      </c>
      <c r="I5" s="408" t="s">
        <v>362</v>
      </c>
      <c r="J5" s="408"/>
      <c r="K5" s="408"/>
      <c r="L5" s="408" t="s">
        <v>363</v>
      </c>
      <c r="M5" s="408" t="s">
        <v>364</v>
      </c>
      <c r="N5" s="408" t="s">
        <v>365</v>
      </c>
      <c r="O5" s="408" t="s">
        <v>366</v>
      </c>
      <c r="P5" s="408" t="s">
        <v>367</v>
      </c>
    </row>
    <row r="6" spans="1:18" ht="42.75" customHeight="1">
      <c r="A6" s="411"/>
      <c r="B6" s="408"/>
      <c r="C6" s="408"/>
      <c r="D6" s="408"/>
      <c r="E6" s="180" t="s">
        <v>368</v>
      </c>
      <c r="F6" s="180" t="s">
        <v>369</v>
      </c>
      <c r="G6" s="180" t="s">
        <v>367</v>
      </c>
      <c r="H6" s="408"/>
      <c r="I6" s="180" t="s">
        <v>370</v>
      </c>
      <c r="J6" s="180" t="s">
        <v>371</v>
      </c>
      <c r="K6" s="180" t="s">
        <v>372</v>
      </c>
      <c r="L6" s="408"/>
      <c r="M6" s="408"/>
      <c r="N6" s="408"/>
      <c r="O6" s="408"/>
      <c r="P6" s="408"/>
    </row>
    <row r="7" spans="1:18" s="252" customFormat="1" ht="24.75" customHeight="1">
      <c r="A7" s="153">
        <v>2017</v>
      </c>
      <c r="B7" s="8">
        <v>1511</v>
      </c>
      <c r="C7" s="9">
        <v>1213</v>
      </c>
      <c r="D7" s="9">
        <v>1213</v>
      </c>
      <c r="E7" s="9">
        <v>165</v>
      </c>
      <c r="F7" s="9">
        <v>65</v>
      </c>
      <c r="G7" s="9">
        <v>424</v>
      </c>
      <c r="H7" s="9">
        <v>177</v>
      </c>
      <c r="I7" s="9">
        <v>83</v>
      </c>
      <c r="J7" s="9">
        <v>21</v>
      </c>
      <c r="K7" s="9">
        <v>278</v>
      </c>
      <c r="L7" s="9">
        <v>1213</v>
      </c>
      <c r="M7" s="9">
        <v>88</v>
      </c>
      <c r="N7" s="9">
        <v>376</v>
      </c>
      <c r="O7" s="9">
        <v>553</v>
      </c>
      <c r="P7" s="10">
        <v>196</v>
      </c>
      <c r="Q7" s="157"/>
      <c r="R7" s="157"/>
    </row>
    <row r="8" spans="1:18" s="252" customFormat="1" ht="24.75" customHeight="1">
      <c r="A8" s="153">
        <v>2018</v>
      </c>
      <c r="B8" s="8">
        <v>2129</v>
      </c>
      <c r="C8" s="9">
        <v>916</v>
      </c>
      <c r="D8" s="9">
        <v>1377</v>
      </c>
      <c r="E8" s="9">
        <v>343</v>
      </c>
      <c r="F8" s="9">
        <v>177</v>
      </c>
      <c r="G8" s="9">
        <v>347</v>
      </c>
      <c r="H8" s="9">
        <v>153</v>
      </c>
      <c r="I8" s="9">
        <v>186</v>
      </c>
      <c r="J8" s="9">
        <v>14</v>
      </c>
      <c r="K8" s="9">
        <v>157</v>
      </c>
      <c r="L8" s="9">
        <v>1377</v>
      </c>
      <c r="M8" s="9">
        <v>109</v>
      </c>
      <c r="N8" s="9">
        <v>481</v>
      </c>
      <c r="O8" s="9">
        <v>764</v>
      </c>
      <c r="P8" s="10">
        <v>23</v>
      </c>
      <c r="Q8" s="157"/>
      <c r="R8" s="157"/>
    </row>
    <row r="9" spans="1:18" s="252" customFormat="1" ht="24.75" customHeight="1">
      <c r="A9" s="153">
        <v>2019</v>
      </c>
      <c r="B9" s="109">
        <v>2830</v>
      </c>
      <c r="C9" s="110">
        <v>1762</v>
      </c>
      <c r="D9" s="9">
        <v>1820</v>
      </c>
      <c r="E9" s="110">
        <v>513</v>
      </c>
      <c r="F9" s="110">
        <v>247</v>
      </c>
      <c r="G9" s="110">
        <v>342</v>
      </c>
      <c r="H9" s="110">
        <v>257</v>
      </c>
      <c r="I9" s="110">
        <v>224</v>
      </c>
      <c r="J9" s="110">
        <v>39</v>
      </c>
      <c r="K9" s="110">
        <v>198</v>
      </c>
      <c r="L9" s="9">
        <v>1820</v>
      </c>
      <c r="M9" s="110">
        <v>58</v>
      </c>
      <c r="N9" s="110">
        <v>679</v>
      </c>
      <c r="O9" s="110">
        <v>968</v>
      </c>
      <c r="P9" s="112">
        <v>115</v>
      </c>
      <c r="Q9" s="157"/>
      <c r="R9" s="157"/>
    </row>
    <row r="10" spans="1:18" s="252" customFormat="1" ht="24.75" customHeight="1">
      <c r="A10" s="153">
        <v>2020</v>
      </c>
      <c r="B10" s="109">
        <v>3113</v>
      </c>
      <c r="C10" s="110">
        <v>1596</v>
      </c>
      <c r="D10" s="9">
        <v>1645</v>
      </c>
      <c r="E10" s="110">
        <v>656</v>
      </c>
      <c r="F10" s="110">
        <v>315</v>
      </c>
      <c r="G10" s="110">
        <v>135</v>
      </c>
      <c r="H10" s="110">
        <v>201</v>
      </c>
      <c r="I10" s="110">
        <v>226</v>
      </c>
      <c r="J10" s="110">
        <v>22</v>
      </c>
      <c r="K10" s="110">
        <v>90</v>
      </c>
      <c r="L10" s="9">
        <v>1645</v>
      </c>
      <c r="M10" s="110">
        <v>40</v>
      </c>
      <c r="N10" s="110">
        <v>299</v>
      </c>
      <c r="O10" s="110">
        <v>1240</v>
      </c>
      <c r="P10" s="112">
        <v>66</v>
      </c>
      <c r="Q10" s="157"/>
      <c r="R10" s="157"/>
    </row>
    <row r="11" spans="1:18" s="252" customFormat="1" ht="24.75" customHeight="1">
      <c r="A11" s="153">
        <v>2021</v>
      </c>
      <c r="B11" s="109">
        <v>3869</v>
      </c>
      <c r="C11" s="110">
        <v>1913</v>
      </c>
      <c r="D11" s="9">
        <v>1304</v>
      </c>
      <c r="E11" s="110">
        <v>764</v>
      </c>
      <c r="F11" s="110">
        <v>419</v>
      </c>
      <c r="G11" s="110">
        <v>121</v>
      </c>
      <c r="H11" s="110">
        <v>186</v>
      </c>
      <c r="I11" s="110">
        <v>25</v>
      </c>
      <c r="J11" s="110">
        <v>24</v>
      </c>
      <c r="K11" s="110">
        <v>424</v>
      </c>
      <c r="L11" s="9">
        <v>1943</v>
      </c>
      <c r="M11" s="110">
        <v>57</v>
      </c>
      <c r="N11" s="110">
        <v>391</v>
      </c>
      <c r="O11" s="110">
        <v>1413</v>
      </c>
      <c r="P11" s="112">
        <v>82</v>
      </c>
      <c r="Q11" s="157"/>
      <c r="R11" s="157"/>
    </row>
    <row r="12" spans="1:18" s="255" customFormat="1" ht="24.75" customHeight="1">
      <c r="A12" s="253">
        <v>2022</v>
      </c>
      <c r="B12" s="347">
        <v>4229</v>
      </c>
      <c r="C12" s="348">
        <v>2047</v>
      </c>
      <c r="D12" s="254">
        <f>SUM(E12:K12)</f>
        <v>2448</v>
      </c>
      <c r="E12" s="348">
        <v>858</v>
      </c>
      <c r="F12" s="348">
        <v>510</v>
      </c>
      <c r="G12" s="348">
        <v>633</v>
      </c>
      <c r="H12" s="348">
        <v>188</v>
      </c>
      <c r="I12" s="348">
        <v>226</v>
      </c>
      <c r="J12" s="348">
        <v>16</v>
      </c>
      <c r="K12" s="348">
        <v>17</v>
      </c>
      <c r="L12" s="254">
        <f>SUM(M12:P12)</f>
        <v>2047</v>
      </c>
      <c r="M12" s="348">
        <v>74</v>
      </c>
      <c r="N12" s="348">
        <v>455</v>
      </c>
      <c r="O12" s="348">
        <v>1471</v>
      </c>
      <c r="P12" s="349">
        <v>47</v>
      </c>
      <c r="Q12" s="157"/>
      <c r="R12" s="157"/>
    </row>
    <row r="13" spans="1:18" s="175" customFormat="1" ht="24.75" customHeight="1">
      <c r="A13" s="256" t="s">
        <v>147</v>
      </c>
      <c r="B13" s="81"/>
      <c r="C13" s="81"/>
      <c r="D13" s="88"/>
      <c r="E13" s="81"/>
      <c r="F13" s="178"/>
      <c r="P13" s="176" t="s">
        <v>373</v>
      </c>
    </row>
    <row r="14" spans="1:18" ht="24.75" customHeight="1">
      <c r="A14" s="257" t="s">
        <v>374</v>
      </c>
      <c r="D14" s="88"/>
    </row>
    <row r="15" spans="1:18">
      <c r="D15" s="88"/>
      <c r="L15" s="250"/>
    </row>
    <row r="16" spans="1:18">
      <c r="D16" s="88"/>
      <c r="L16" s="250"/>
    </row>
    <row r="17" spans="4:12">
      <c r="D17" s="88"/>
      <c r="L17" s="250"/>
    </row>
    <row r="18" spans="4:12">
      <c r="D18" s="88"/>
      <c r="L18" s="250"/>
    </row>
    <row r="19" spans="4:12">
      <c r="D19" s="88"/>
      <c r="L19" s="250"/>
    </row>
    <row r="20" spans="4:12">
      <c r="D20" s="88"/>
      <c r="L20" s="250"/>
    </row>
    <row r="21" spans="4:12">
      <c r="D21" s="88"/>
    </row>
  </sheetData>
  <mergeCells count="15">
    <mergeCell ref="A2:F2"/>
    <mergeCell ref="A4:A6"/>
    <mergeCell ref="B4:B6"/>
    <mergeCell ref="C4:C6"/>
    <mergeCell ref="D4:K4"/>
    <mergeCell ref="L4:P4"/>
    <mergeCell ref="D5:D6"/>
    <mergeCell ref="E5:G5"/>
    <mergeCell ref="H5:H6"/>
    <mergeCell ref="I5:K5"/>
    <mergeCell ref="L5:L6"/>
    <mergeCell ref="M5:M6"/>
    <mergeCell ref="N5:N6"/>
    <mergeCell ref="O5:O6"/>
    <mergeCell ref="P5:P6"/>
  </mergeCells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S17"/>
  <sheetViews>
    <sheetView workbookViewId="0">
      <selection activeCell="J28" sqref="J28"/>
    </sheetView>
  </sheetViews>
  <sheetFormatPr defaultRowHeight="16.5"/>
  <cols>
    <col min="1" max="1" width="9.875" style="145" customWidth="1"/>
    <col min="2" max="4" width="7.875" style="81" customWidth="1"/>
    <col min="5" max="5" width="7.875" style="177" customWidth="1"/>
    <col min="6" max="6" width="7.875" style="145" customWidth="1"/>
    <col min="7" max="7" width="8.625" style="145" customWidth="1"/>
    <col min="8" max="8" width="11.625" style="145" customWidth="1"/>
    <col min="9" max="12" width="7.875" style="145" customWidth="1"/>
    <col min="13" max="13" width="9.625" style="145" customWidth="1"/>
    <col min="14" max="14" width="7.875" style="145" customWidth="1"/>
    <col min="15" max="15" width="8.375" style="145" customWidth="1"/>
    <col min="16" max="16" width="10.625" style="145" customWidth="1"/>
    <col min="17" max="17" width="7.875" style="145" customWidth="1"/>
    <col min="18" max="16384" width="9" style="145"/>
  </cols>
  <sheetData>
    <row r="2" spans="1:19" ht="22.5" customHeight="1">
      <c r="A2" s="375" t="s">
        <v>375</v>
      </c>
      <c r="B2" s="375"/>
      <c r="C2" s="375"/>
      <c r="D2" s="375"/>
      <c r="E2" s="375"/>
      <c r="F2" s="375"/>
      <c r="G2" s="375"/>
      <c r="H2" s="258"/>
      <c r="I2" s="258"/>
      <c r="J2" s="258"/>
      <c r="K2" s="258"/>
      <c r="L2" s="258"/>
      <c r="M2" s="258"/>
      <c r="N2" s="258"/>
      <c r="O2" s="258"/>
      <c r="P2" s="258"/>
      <c r="Q2" s="258"/>
    </row>
    <row r="3" spans="1:19" ht="22.5" customHeight="1">
      <c r="A3" s="71" t="s">
        <v>376</v>
      </c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90" t="s">
        <v>377</v>
      </c>
    </row>
    <row r="4" spans="1:19" ht="23.25" customHeight="1">
      <c r="A4" s="409" t="s">
        <v>378</v>
      </c>
      <c r="B4" s="412" t="s">
        <v>379</v>
      </c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</row>
    <row r="5" spans="1:19" ht="27.75" customHeight="1">
      <c r="A5" s="410"/>
      <c r="B5" s="413" t="s">
        <v>380</v>
      </c>
      <c r="C5" s="408" t="s">
        <v>381</v>
      </c>
      <c r="D5" s="408"/>
      <c r="E5" s="408"/>
      <c r="F5" s="408"/>
      <c r="G5" s="408" t="s">
        <v>382</v>
      </c>
      <c r="H5" s="408" t="s">
        <v>383</v>
      </c>
      <c r="I5" s="415" t="s">
        <v>384</v>
      </c>
      <c r="J5" s="415"/>
      <c r="K5" s="415"/>
      <c r="L5" s="415"/>
      <c r="M5" s="415"/>
      <c r="N5" s="415"/>
      <c r="O5" s="415"/>
      <c r="P5" s="415"/>
      <c r="Q5" s="415"/>
    </row>
    <row r="6" spans="1:19" ht="45" customHeight="1">
      <c r="A6" s="411"/>
      <c r="B6" s="414"/>
      <c r="C6" s="180" t="s">
        <v>12</v>
      </c>
      <c r="D6" s="180" t="s">
        <v>385</v>
      </c>
      <c r="E6" s="180" t="s">
        <v>386</v>
      </c>
      <c r="F6" s="180" t="s">
        <v>387</v>
      </c>
      <c r="G6" s="412"/>
      <c r="H6" s="412"/>
      <c r="I6" s="180" t="s">
        <v>388</v>
      </c>
      <c r="J6" s="180" t="s">
        <v>389</v>
      </c>
      <c r="K6" s="180" t="s">
        <v>390</v>
      </c>
      <c r="L6" s="180" t="s">
        <v>391</v>
      </c>
      <c r="M6" s="180" t="s">
        <v>392</v>
      </c>
      <c r="N6" s="180" t="s">
        <v>393</v>
      </c>
      <c r="O6" s="180" t="s">
        <v>394</v>
      </c>
      <c r="P6" s="180" t="s">
        <v>395</v>
      </c>
      <c r="Q6" s="180" t="s">
        <v>396</v>
      </c>
    </row>
    <row r="7" spans="1:19" s="252" customFormat="1" ht="26.25" customHeight="1">
      <c r="A7" s="153">
        <v>2017</v>
      </c>
      <c r="B7" s="8">
        <v>280</v>
      </c>
      <c r="C7" s="9">
        <v>253</v>
      </c>
      <c r="D7" s="9">
        <v>22</v>
      </c>
      <c r="E7" s="9">
        <v>191</v>
      </c>
      <c r="F7" s="9">
        <v>40</v>
      </c>
      <c r="G7" s="9">
        <v>31</v>
      </c>
      <c r="H7" s="9">
        <v>27</v>
      </c>
      <c r="I7" s="9">
        <v>31</v>
      </c>
      <c r="J7" s="9">
        <v>0</v>
      </c>
      <c r="K7" s="9">
        <v>27</v>
      </c>
      <c r="L7" s="9">
        <v>0</v>
      </c>
      <c r="M7" s="9">
        <v>0</v>
      </c>
      <c r="N7" s="9">
        <v>1</v>
      </c>
      <c r="O7" s="9">
        <v>1</v>
      </c>
      <c r="P7" s="9">
        <v>1</v>
      </c>
      <c r="Q7" s="10">
        <v>1</v>
      </c>
      <c r="R7" s="157"/>
      <c r="S7" s="157"/>
    </row>
    <row r="8" spans="1:19" s="252" customFormat="1" ht="26.25" customHeight="1">
      <c r="A8" s="153">
        <v>2018</v>
      </c>
      <c r="B8" s="8">
        <v>286</v>
      </c>
      <c r="C8" s="9">
        <v>228</v>
      </c>
      <c r="D8" s="9">
        <v>20</v>
      </c>
      <c r="E8" s="9">
        <v>180</v>
      </c>
      <c r="F8" s="9">
        <v>28</v>
      </c>
      <c r="G8" s="9">
        <v>5</v>
      </c>
      <c r="H8" s="9">
        <v>58</v>
      </c>
      <c r="I8" s="9">
        <v>5</v>
      </c>
      <c r="J8" s="9">
        <v>0</v>
      </c>
      <c r="K8" s="9">
        <v>2</v>
      </c>
      <c r="L8" s="9">
        <v>0</v>
      </c>
      <c r="M8" s="9">
        <v>0</v>
      </c>
      <c r="N8" s="9">
        <v>0</v>
      </c>
      <c r="O8" s="9">
        <v>0</v>
      </c>
      <c r="P8" s="9">
        <v>1</v>
      </c>
      <c r="Q8" s="10">
        <v>2</v>
      </c>
      <c r="R8" s="157"/>
      <c r="S8" s="157"/>
    </row>
    <row r="9" spans="1:19" s="252" customFormat="1" ht="26.25" customHeight="1">
      <c r="A9" s="259">
        <v>2019</v>
      </c>
      <c r="B9" s="260">
        <v>541</v>
      </c>
      <c r="C9" s="261">
        <v>431</v>
      </c>
      <c r="D9" s="262">
        <v>87</v>
      </c>
      <c r="E9" s="262">
        <v>302</v>
      </c>
      <c r="F9" s="262">
        <v>42</v>
      </c>
      <c r="G9" s="262">
        <v>20</v>
      </c>
      <c r="H9" s="262">
        <v>110</v>
      </c>
      <c r="I9" s="261">
        <v>20</v>
      </c>
      <c r="J9" s="262">
        <v>1</v>
      </c>
      <c r="K9" s="262">
        <v>6</v>
      </c>
      <c r="L9" s="262">
        <v>3</v>
      </c>
      <c r="M9" s="262">
        <v>0</v>
      </c>
      <c r="N9" s="262">
        <v>1</v>
      </c>
      <c r="O9" s="262">
        <v>1</v>
      </c>
      <c r="P9" s="262">
        <v>4</v>
      </c>
      <c r="Q9" s="263">
        <v>4</v>
      </c>
      <c r="R9" s="157"/>
      <c r="S9" s="157"/>
    </row>
    <row r="10" spans="1:19" s="252" customFormat="1" ht="26.25" customHeight="1">
      <c r="A10" s="153">
        <v>2020</v>
      </c>
      <c r="B10" s="109">
        <v>340</v>
      </c>
      <c r="C10" s="9">
        <v>285</v>
      </c>
      <c r="D10" s="110">
        <v>49</v>
      </c>
      <c r="E10" s="110">
        <v>189</v>
      </c>
      <c r="F10" s="110">
        <v>47</v>
      </c>
      <c r="G10" s="110">
        <v>51</v>
      </c>
      <c r="H10" s="110">
        <v>55</v>
      </c>
      <c r="I10" s="9">
        <v>51</v>
      </c>
      <c r="J10" s="110">
        <v>0</v>
      </c>
      <c r="K10" s="110">
        <v>30</v>
      </c>
      <c r="L10" s="110">
        <v>5</v>
      </c>
      <c r="M10" s="110">
        <v>3</v>
      </c>
      <c r="N10" s="110">
        <v>1</v>
      </c>
      <c r="O10" s="110">
        <v>1</v>
      </c>
      <c r="P10" s="110">
        <v>0</v>
      </c>
      <c r="Q10" s="112">
        <v>11</v>
      </c>
      <c r="R10" s="157"/>
      <c r="S10" s="157"/>
    </row>
    <row r="11" spans="1:19" s="252" customFormat="1" ht="26.25" customHeight="1">
      <c r="A11" s="153">
        <v>2021</v>
      </c>
      <c r="B11" s="109">
        <v>649</v>
      </c>
      <c r="C11" s="9">
        <v>585</v>
      </c>
      <c r="D11" s="110">
        <v>73</v>
      </c>
      <c r="E11" s="110">
        <v>449</v>
      </c>
      <c r="F11" s="110">
        <v>63</v>
      </c>
      <c r="G11" s="110">
        <v>64</v>
      </c>
      <c r="H11" s="110">
        <v>64</v>
      </c>
      <c r="I11" s="9">
        <v>64</v>
      </c>
      <c r="J11" s="110">
        <v>0</v>
      </c>
      <c r="K11" s="110">
        <v>33</v>
      </c>
      <c r="L11" s="110">
        <v>7</v>
      </c>
      <c r="M11" s="110">
        <v>2</v>
      </c>
      <c r="N11" s="110">
        <v>3</v>
      </c>
      <c r="O11" s="110">
        <v>1</v>
      </c>
      <c r="P11" s="110">
        <v>0</v>
      </c>
      <c r="Q11" s="112">
        <v>18</v>
      </c>
      <c r="R11" s="157"/>
      <c r="S11" s="157"/>
    </row>
    <row r="12" spans="1:19" s="255" customFormat="1" ht="26.25" customHeight="1">
      <c r="A12" s="253">
        <v>2022</v>
      </c>
      <c r="B12" s="264">
        <v>531</v>
      </c>
      <c r="C12" s="254">
        <f>SUM(D12:F12)</f>
        <v>377</v>
      </c>
      <c r="D12" s="350">
        <v>76</v>
      </c>
      <c r="E12" s="350">
        <v>182</v>
      </c>
      <c r="F12" s="350">
        <v>119</v>
      </c>
      <c r="G12" s="350">
        <v>76</v>
      </c>
      <c r="H12" s="350">
        <v>154</v>
      </c>
      <c r="I12" s="254">
        <f>SUM(J12:Q12)</f>
        <v>76</v>
      </c>
      <c r="J12" s="350">
        <v>7</v>
      </c>
      <c r="K12" s="350">
        <v>35</v>
      </c>
      <c r="L12" s="350">
        <v>8</v>
      </c>
      <c r="M12" s="350">
        <v>0</v>
      </c>
      <c r="N12" s="350">
        <v>2</v>
      </c>
      <c r="O12" s="350">
        <v>0</v>
      </c>
      <c r="P12" s="350">
        <v>0</v>
      </c>
      <c r="Q12" s="351">
        <v>24</v>
      </c>
      <c r="R12" s="157"/>
      <c r="S12" s="157"/>
    </row>
    <row r="13" spans="1:19" ht="26.25" customHeight="1">
      <c r="A13" s="256" t="s">
        <v>147</v>
      </c>
      <c r="Q13" s="176" t="s">
        <v>148</v>
      </c>
    </row>
    <row r="14" spans="1:19" s="267" customFormat="1" ht="18.75" customHeight="1">
      <c r="A14" s="71" t="s">
        <v>397</v>
      </c>
      <c r="B14" s="265"/>
      <c r="C14" s="265"/>
      <c r="D14" s="265"/>
      <c r="E14" s="266"/>
    </row>
    <row r="15" spans="1:19" ht="15.75" customHeight="1">
      <c r="A15" s="258" t="s">
        <v>398</v>
      </c>
    </row>
    <row r="16" spans="1:19">
      <c r="C16" s="88"/>
    </row>
    <row r="17" spans="2:4">
      <c r="B17" s="88"/>
      <c r="C17" s="88"/>
      <c r="D17" s="88"/>
    </row>
  </sheetData>
  <mergeCells count="8">
    <mergeCell ref="A2:G2"/>
    <mergeCell ref="A4:A6"/>
    <mergeCell ref="B4:Q4"/>
    <mergeCell ref="B5:B6"/>
    <mergeCell ref="C5:F5"/>
    <mergeCell ref="G5:G6"/>
    <mergeCell ref="H5:H6"/>
    <mergeCell ref="I5:Q5"/>
  </mergeCells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H16"/>
  <sheetViews>
    <sheetView topLeftCell="A13" workbookViewId="0">
      <selection activeCell="M26" sqref="M26"/>
    </sheetView>
  </sheetViews>
  <sheetFormatPr defaultRowHeight="13.5"/>
  <cols>
    <col min="1" max="1" width="6.75" style="268" customWidth="1"/>
    <col min="2" max="2" width="6.625" style="268" customWidth="1"/>
    <col min="3" max="3" width="7.5" style="268" customWidth="1"/>
    <col min="4" max="4" width="6.625" style="268" customWidth="1"/>
    <col min="5" max="5" width="7.5" style="268" customWidth="1"/>
    <col min="6" max="6" width="6.625" style="268" customWidth="1"/>
    <col min="7" max="7" width="7.5" style="268" customWidth="1"/>
    <col min="8" max="8" width="6.625" style="269" customWidth="1"/>
    <col min="9" max="9" width="7.5" style="269" customWidth="1"/>
    <col min="10" max="10" width="6.625" style="269" customWidth="1"/>
    <col min="11" max="11" width="7.5" style="269" customWidth="1"/>
    <col min="12" max="12" width="6.625" style="269" customWidth="1"/>
    <col min="13" max="13" width="7.5" style="269" customWidth="1"/>
    <col min="14" max="14" width="6.625" style="269" customWidth="1"/>
    <col min="15" max="15" width="7.5" style="269" customWidth="1"/>
    <col min="16" max="16" width="6.625" style="269" customWidth="1"/>
    <col min="17" max="17" width="7.5" style="269" customWidth="1"/>
    <col min="18" max="18" width="6.625" style="269" customWidth="1"/>
    <col min="19" max="19" width="7.5" style="269" customWidth="1"/>
    <col min="20" max="20" width="6.625" style="270" customWidth="1"/>
    <col min="21" max="21" width="7.5" style="268" customWidth="1"/>
    <col min="22" max="23" width="5.25" style="268" customWidth="1"/>
    <col min="24" max="24" width="6.75" style="268" customWidth="1"/>
    <col min="25" max="26" width="5.25" style="268" customWidth="1"/>
    <col min="27" max="27" width="6.75" style="268" customWidth="1"/>
    <col min="28" max="28" width="9.25" style="268" customWidth="1"/>
    <col min="29" max="30" width="5.25" style="268" customWidth="1"/>
    <col min="31" max="31" width="6.75" style="268" customWidth="1"/>
    <col min="32" max="32" width="15.5" style="268" customWidth="1"/>
    <col min="33" max="33" width="9" style="268"/>
    <col min="34" max="34" width="9.75" style="268" bestFit="1" customWidth="1"/>
    <col min="35" max="16384" width="9" style="268"/>
  </cols>
  <sheetData>
    <row r="2" spans="1:34" ht="24" customHeight="1">
      <c r="A2" s="416" t="s">
        <v>399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</row>
    <row r="3" spans="1:34" ht="24" customHeight="1">
      <c r="A3" s="271" t="s">
        <v>400</v>
      </c>
      <c r="B3" s="272"/>
      <c r="C3" s="272"/>
      <c r="D3" s="272"/>
      <c r="E3" s="272"/>
      <c r="F3" s="272"/>
      <c r="G3" s="273"/>
      <c r="AF3" s="274" t="s">
        <v>401</v>
      </c>
    </row>
    <row r="4" spans="1:34" ht="26.25" customHeight="1">
      <c r="A4" s="417" t="s">
        <v>402</v>
      </c>
      <c r="B4" s="420" t="s">
        <v>403</v>
      </c>
      <c r="C4" s="420"/>
      <c r="D4" s="420" t="s">
        <v>404</v>
      </c>
      <c r="E4" s="420"/>
      <c r="F4" s="420" t="s">
        <v>405</v>
      </c>
      <c r="G4" s="420"/>
      <c r="H4" s="420" t="s">
        <v>406</v>
      </c>
      <c r="I4" s="420"/>
      <c r="J4" s="420" t="s">
        <v>407</v>
      </c>
      <c r="K4" s="420"/>
      <c r="L4" s="420" t="s">
        <v>408</v>
      </c>
      <c r="M4" s="420"/>
      <c r="N4" s="420" t="s">
        <v>409</v>
      </c>
      <c r="O4" s="420"/>
      <c r="P4" s="420" t="s">
        <v>410</v>
      </c>
      <c r="Q4" s="420"/>
      <c r="R4" s="420" t="s">
        <v>411</v>
      </c>
      <c r="S4" s="420"/>
      <c r="T4" s="420" t="s">
        <v>412</v>
      </c>
      <c r="U4" s="420"/>
      <c r="V4" s="420" t="s">
        <v>413</v>
      </c>
      <c r="W4" s="420"/>
      <c r="X4" s="420"/>
      <c r="Y4" s="420"/>
      <c r="Z4" s="420"/>
      <c r="AA4" s="420"/>
      <c r="AB4" s="420"/>
      <c r="AC4" s="420"/>
      <c r="AD4" s="420"/>
      <c r="AE4" s="420"/>
      <c r="AF4" s="421" t="s">
        <v>414</v>
      </c>
    </row>
    <row r="5" spans="1:34" ht="21.75" customHeight="1">
      <c r="A5" s="418"/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 t="s">
        <v>415</v>
      </c>
      <c r="W5" s="420"/>
      <c r="X5" s="420"/>
      <c r="Y5" s="420"/>
      <c r="Z5" s="420"/>
      <c r="AA5" s="420"/>
      <c r="AB5" s="420" t="s">
        <v>416</v>
      </c>
      <c r="AC5" s="420"/>
      <c r="AD5" s="420"/>
      <c r="AE5" s="420"/>
      <c r="AF5" s="422"/>
    </row>
    <row r="6" spans="1:34" ht="21.75" customHeight="1">
      <c r="A6" s="418"/>
      <c r="B6" s="420" t="s">
        <v>417</v>
      </c>
      <c r="C6" s="420" t="s">
        <v>418</v>
      </c>
      <c r="D6" s="420" t="s">
        <v>419</v>
      </c>
      <c r="E6" s="420" t="s">
        <v>418</v>
      </c>
      <c r="F6" s="420" t="s">
        <v>420</v>
      </c>
      <c r="G6" s="420" t="s">
        <v>418</v>
      </c>
      <c r="H6" s="420" t="s">
        <v>417</v>
      </c>
      <c r="I6" s="420" t="s">
        <v>418</v>
      </c>
      <c r="J6" s="420" t="s">
        <v>417</v>
      </c>
      <c r="K6" s="420" t="s">
        <v>418</v>
      </c>
      <c r="L6" s="420" t="s">
        <v>419</v>
      </c>
      <c r="M6" s="420" t="s">
        <v>421</v>
      </c>
      <c r="N6" s="420" t="s">
        <v>417</v>
      </c>
      <c r="O6" s="420" t="s">
        <v>418</v>
      </c>
      <c r="P6" s="420" t="s">
        <v>422</v>
      </c>
      <c r="Q6" s="420" t="s">
        <v>418</v>
      </c>
      <c r="R6" s="420" t="s">
        <v>417</v>
      </c>
      <c r="S6" s="420" t="s">
        <v>421</v>
      </c>
      <c r="T6" s="420" t="s">
        <v>417</v>
      </c>
      <c r="U6" s="420" t="s">
        <v>418</v>
      </c>
      <c r="V6" s="420" t="s">
        <v>423</v>
      </c>
      <c r="W6" s="420"/>
      <c r="X6" s="420"/>
      <c r="Y6" s="420" t="s">
        <v>424</v>
      </c>
      <c r="Z6" s="420"/>
      <c r="AA6" s="420"/>
      <c r="AB6" s="420" t="s">
        <v>425</v>
      </c>
      <c r="AC6" s="420" t="s">
        <v>426</v>
      </c>
      <c r="AD6" s="420"/>
      <c r="AE6" s="420"/>
      <c r="AF6" s="422"/>
    </row>
    <row r="7" spans="1:34" ht="36" customHeight="1">
      <c r="A7" s="419"/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275" t="s">
        <v>427</v>
      </c>
      <c r="W7" s="275" t="s">
        <v>428</v>
      </c>
      <c r="X7" s="275" t="s">
        <v>429</v>
      </c>
      <c r="Y7" s="275" t="s">
        <v>427</v>
      </c>
      <c r="Z7" s="275" t="s">
        <v>430</v>
      </c>
      <c r="AA7" s="275" t="s">
        <v>429</v>
      </c>
      <c r="AB7" s="420"/>
      <c r="AC7" s="275" t="s">
        <v>427</v>
      </c>
      <c r="AD7" s="275" t="s">
        <v>430</v>
      </c>
      <c r="AE7" s="275" t="s">
        <v>429</v>
      </c>
      <c r="AF7" s="423"/>
    </row>
    <row r="8" spans="1:34" s="283" customFormat="1" ht="27.75" customHeight="1">
      <c r="A8" s="276">
        <v>2017</v>
      </c>
      <c r="B8" s="277">
        <v>72</v>
      </c>
      <c r="C8" s="278">
        <v>76</v>
      </c>
      <c r="D8" s="279">
        <v>39</v>
      </c>
      <c r="E8" s="279">
        <v>4</v>
      </c>
      <c r="F8" s="279">
        <v>1</v>
      </c>
      <c r="G8" s="279">
        <v>0</v>
      </c>
      <c r="H8" s="279">
        <v>0</v>
      </c>
      <c r="I8" s="279">
        <v>0</v>
      </c>
      <c r="J8" s="279">
        <v>0</v>
      </c>
      <c r="K8" s="279">
        <v>0</v>
      </c>
      <c r="L8" s="279">
        <v>31</v>
      </c>
      <c r="M8" s="279">
        <v>72</v>
      </c>
      <c r="N8" s="279">
        <v>0</v>
      </c>
      <c r="O8" s="279">
        <v>0</v>
      </c>
      <c r="P8" s="279">
        <v>0</v>
      </c>
      <c r="Q8" s="279">
        <v>0</v>
      </c>
      <c r="R8" s="279">
        <v>1</v>
      </c>
      <c r="S8" s="279">
        <v>0</v>
      </c>
      <c r="T8" s="279">
        <v>0</v>
      </c>
      <c r="U8" s="279">
        <v>0</v>
      </c>
      <c r="V8" s="279">
        <v>0</v>
      </c>
      <c r="W8" s="279">
        <v>0</v>
      </c>
      <c r="X8" s="279">
        <v>0</v>
      </c>
      <c r="Y8" s="279">
        <v>0</v>
      </c>
      <c r="Z8" s="279">
        <v>0</v>
      </c>
      <c r="AA8" s="279">
        <v>0</v>
      </c>
      <c r="AB8" s="279">
        <v>0</v>
      </c>
      <c r="AC8" s="279">
        <v>0</v>
      </c>
      <c r="AD8" s="280">
        <v>0</v>
      </c>
      <c r="AE8" s="280">
        <v>0</v>
      </c>
      <c r="AF8" s="281">
        <v>0</v>
      </c>
      <c r="AG8" s="282"/>
      <c r="AH8" s="282"/>
    </row>
    <row r="9" spans="1:34" s="283" customFormat="1" ht="27.75" customHeight="1">
      <c r="A9" s="276">
        <v>2018</v>
      </c>
      <c r="B9" s="277">
        <v>154</v>
      </c>
      <c r="C9" s="278">
        <v>128</v>
      </c>
      <c r="D9" s="279">
        <v>62</v>
      </c>
      <c r="E9" s="279">
        <v>0</v>
      </c>
      <c r="F9" s="279">
        <v>4</v>
      </c>
      <c r="G9" s="279">
        <v>0</v>
      </c>
      <c r="H9" s="279">
        <v>0</v>
      </c>
      <c r="I9" s="279">
        <v>0</v>
      </c>
      <c r="J9" s="279">
        <v>0</v>
      </c>
      <c r="K9" s="279">
        <v>0</v>
      </c>
      <c r="L9" s="279">
        <v>88</v>
      </c>
      <c r="M9" s="279">
        <v>128</v>
      </c>
      <c r="N9" s="279">
        <v>0</v>
      </c>
      <c r="O9" s="279">
        <v>0</v>
      </c>
      <c r="P9" s="279">
        <v>0</v>
      </c>
      <c r="Q9" s="279">
        <v>0</v>
      </c>
      <c r="R9" s="279">
        <v>0</v>
      </c>
      <c r="S9" s="279">
        <v>0</v>
      </c>
      <c r="T9" s="279">
        <v>0</v>
      </c>
      <c r="U9" s="279">
        <v>0</v>
      </c>
      <c r="V9" s="279">
        <v>0</v>
      </c>
      <c r="W9" s="279">
        <v>0</v>
      </c>
      <c r="X9" s="279">
        <v>0</v>
      </c>
      <c r="Y9" s="279">
        <v>0</v>
      </c>
      <c r="Z9" s="279">
        <v>0</v>
      </c>
      <c r="AA9" s="279">
        <v>0</v>
      </c>
      <c r="AB9" s="279">
        <v>0</v>
      </c>
      <c r="AC9" s="279">
        <v>0</v>
      </c>
      <c r="AD9" s="280">
        <v>0</v>
      </c>
      <c r="AE9" s="280">
        <v>0</v>
      </c>
      <c r="AF9" s="281">
        <v>0</v>
      </c>
      <c r="AG9" s="282"/>
      <c r="AH9" s="282"/>
    </row>
    <row r="10" spans="1:34" s="283" customFormat="1" ht="27.75" customHeight="1">
      <c r="A10" s="276">
        <v>2019</v>
      </c>
      <c r="B10" s="284">
        <v>91</v>
      </c>
      <c r="C10" s="279">
        <v>82</v>
      </c>
      <c r="D10" s="279">
        <v>48</v>
      </c>
      <c r="E10" s="279">
        <v>0</v>
      </c>
      <c r="F10" s="279">
        <v>0</v>
      </c>
      <c r="G10" s="279">
        <v>0</v>
      </c>
      <c r="H10" s="279">
        <v>0</v>
      </c>
      <c r="I10" s="279">
        <v>0</v>
      </c>
      <c r="J10" s="279">
        <v>0</v>
      </c>
      <c r="K10" s="279">
        <v>0</v>
      </c>
      <c r="L10" s="279">
        <v>43</v>
      </c>
      <c r="M10" s="279">
        <v>82</v>
      </c>
      <c r="N10" s="279">
        <v>0</v>
      </c>
      <c r="O10" s="279">
        <v>0</v>
      </c>
      <c r="P10" s="279">
        <v>0</v>
      </c>
      <c r="Q10" s="279">
        <v>0</v>
      </c>
      <c r="R10" s="279">
        <v>0</v>
      </c>
      <c r="S10" s="279">
        <v>0</v>
      </c>
      <c r="T10" s="279">
        <v>0</v>
      </c>
      <c r="U10" s="279">
        <v>0</v>
      </c>
      <c r="V10" s="279">
        <v>0</v>
      </c>
      <c r="W10" s="279">
        <v>0</v>
      </c>
      <c r="X10" s="279">
        <v>0</v>
      </c>
      <c r="Y10" s="279">
        <v>0</v>
      </c>
      <c r="Z10" s="279">
        <v>0</v>
      </c>
      <c r="AA10" s="279">
        <v>0</v>
      </c>
      <c r="AB10" s="279">
        <v>0</v>
      </c>
      <c r="AC10" s="279">
        <v>0</v>
      </c>
      <c r="AD10" s="279">
        <v>0</v>
      </c>
      <c r="AE10" s="279">
        <v>0</v>
      </c>
      <c r="AF10" s="281">
        <v>0</v>
      </c>
      <c r="AG10" s="282"/>
      <c r="AH10" s="282"/>
    </row>
    <row r="11" spans="1:34" s="283" customFormat="1" ht="27.75" customHeight="1">
      <c r="A11" s="285">
        <v>2020</v>
      </c>
      <c r="B11" s="286">
        <v>191</v>
      </c>
      <c r="C11" s="287">
        <v>187</v>
      </c>
      <c r="D11" s="287">
        <v>53</v>
      </c>
      <c r="E11" s="287">
        <v>0</v>
      </c>
      <c r="F11" s="287">
        <v>4</v>
      </c>
      <c r="G11" s="287">
        <v>0</v>
      </c>
      <c r="H11" s="287">
        <v>0</v>
      </c>
      <c r="I11" s="287">
        <v>0</v>
      </c>
      <c r="J11" s="287">
        <v>0</v>
      </c>
      <c r="K11" s="287">
        <v>0</v>
      </c>
      <c r="L11" s="287">
        <v>105</v>
      </c>
      <c r="M11" s="287">
        <v>187</v>
      </c>
      <c r="N11" s="287">
        <v>0</v>
      </c>
      <c r="O11" s="287">
        <v>0</v>
      </c>
      <c r="P11" s="287">
        <v>0</v>
      </c>
      <c r="Q11" s="287">
        <v>0</v>
      </c>
      <c r="R11" s="287">
        <v>0</v>
      </c>
      <c r="S11" s="287">
        <v>0</v>
      </c>
      <c r="T11" s="287">
        <v>29</v>
      </c>
      <c r="U11" s="287">
        <v>0</v>
      </c>
      <c r="V11" s="287">
        <v>0</v>
      </c>
      <c r="W11" s="287">
        <v>0</v>
      </c>
      <c r="X11" s="287">
        <v>0</v>
      </c>
      <c r="Y11" s="287">
        <v>0</v>
      </c>
      <c r="Z11" s="287">
        <v>0</v>
      </c>
      <c r="AA11" s="287">
        <v>0</v>
      </c>
      <c r="AB11" s="287">
        <v>0</v>
      </c>
      <c r="AC11" s="287">
        <v>0</v>
      </c>
      <c r="AD11" s="287">
        <v>0</v>
      </c>
      <c r="AE11" s="287">
        <v>0</v>
      </c>
      <c r="AF11" s="288">
        <v>0</v>
      </c>
      <c r="AG11" s="282"/>
      <c r="AH11" s="282"/>
    </row>
    <row r="12" spans="1:34" s="283" customFormat="1" ht="27.75" customHeight="1">
      <c r="A12" s="285">
        <v>2021</v>
      </c>
      <c r="B12" s="286">
        <v>135</v>
      </c>
      <c r="C12" s="287">
        <v>50</v>
      </c>
      <c r="D12" s="287">
        <v>69</v>
      </c>
      <c r="E12" s="287">
        <v>0</v>
      </c>
      <c r="F12" s="287">
        <v>4</v>
      </c>
      <c r="G12" s="287">
        <v>0</v>
      </c>
      <c r="H12" s="287">
        <v>0</v>
      </c>
      <c r="I12" s="287">
        <v>0</v>
      </c>
      <c r="J12" s="287">
        <v>0</v>
      </c>
      <c r="K12" s="287">
        <v>0</v>
      </c>
      <c r="L12" s="287">
        <v>32</v>
      </c>
      <c r="M12" s="287">
        <v>50</v>
      </c>
      <c r="N12" s="287">
        <v>0</v>
      </c>
      <c r="O12" s="287">
        <v>0</v>
      </c>
      <c r="P12" s="287">
        <v>0</v>
      </c>
      <c r="Q12" s="287">
        <v>0</v>
      </c>
      <c r="R12" s="287">
        <v>0</v>
      </c>
      <c r="S12" s="287">
        <v>0</v>
      </c>
      <c r="T12" s="287">
        <v>30</v>
      </c>
      <c r="U12" s="287">
        <v>0</v>
      </c>
      <c r="V12" s="287">
        <v>2</v>
      </c>
      <c r="W12" s="287">
        <v>2</v>
      </c>
      <c r="X12" s="287">
        <v>0</v>
      </c>
      <c r="Y12" s="287">
        <v>4</v>
      </c>
      <c r="Z12" s="287">
        <v>3</v>
      </c>
      <c r="AA12" s="287">
        <v>1</v>
      </c>
      <c r="AB12" s="287">
        <v>0</v>
      </c>
      <c r="AC12" s="287">
        <v>0</v>
      </c>
      <c r="AD12" s="287">
        <v>0</v>
      </c>
      <c r="AE12" s="287">
        <v>0</v>
      </c>
      <c r="AF12" s="288">
        <v>0</v>
      </c>
      <c r="AG12" s="282"/>
      <c r="AH12" s="282"/>
    </row>
    <row r="13" spans="1:34" s="294" customFormat="1" ht="27.75" customHeight="1">
      <c r="A13" s="289">
        <v>2022</v>
      </c>
      <c r="B13" s="290">
        <f>D13+F13+H13+J13+L13+N13+P13+R13+T13</f>
        <v>155</v>
      </c>
      <c r="C13" s="291">
        <f>E13+G13+I13+K13+M13+O13+Q13+S13+U13</f>
        <v>61</v>
      </c>
      <c r="D13" s="292">
        <v>69</v>
      </c>
      <c r="E13" s="292">
        <v>0</v>
      </c>
      <c r="F13" s="292">
        <v>4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43</v>
      </c>
      <c r="M13" s="292">
        <v>61</v>
      </c>
      <c r="N13" s="292">
        <v>0</v>
      </c>
      <c r="O13" s="292">
        <v>0</v>
      </c>
      <c r="P13" s="292">
        <v>0</v>
      </c>
      <c r="Q13" s="292">
        <v>0</v>
      </c>
      <c r="R13" s="292">
        <v>3</v>
      </c>
      <c r="S13" s="292">
        <v>0</v>
      </c>
      <c r="T13" s="292">
        <v>36</v>
      </c>
      <c r="U13" s="292">
        <v>0</v>
      </c>
      <c r="V13" s="291">
        <f>W13+X13</f>
        <v>0</v>
      </c>
      <c r="W13" s="291">
        <v>0</v>
      </c>
      <c r="X13" s="291">
        <v>0</v>
      </c>
      <c r="Y13" s="291"/>
      <c r="Z13" s="291">
        <v>0</v>
      </c>
      <c r="AA13" s="291">
        <v>0</v>
      </c>
      <c r="AB13" s="291">
        <v>0</v>
      </c>
      <c r="AC13" s="291">
        <f>AD13+AE13</f>
        <v>0</v>
      </c>
      <c r="AD13" s="291">
        <v>0</v>
      </c>
      <c r="AE13" s="291">
        <v>0</v>
      </c>
      <c r="AF13" s="293">
        <v>0</v>
      </c>
      <c r="AG13" s="282"/>
      <c r="AH13" s="282"/>
    </row>
    <row r="14" spans="1:34" ht="27.75" customHeight="1">
      <c r="A14" s="295" t="s">
        <v>431</v>
      </c>
      <c r="B14" s="296"/>
      <c r="AF14" s="297" t="s">
        <v>432</v>
      </c>
    </row>
    <row r="16" spans="1:34">
      <c r="B16" s="298"/>
      <c r="C16" s="298"/>
      <c r="D16" s="298"/>
      <c r="E16" s="298"/>
    </row>
  </sheetData>
  <mergeCells count="40">
    <mergeCell ref="O6:O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N4:O5"/>
    <mergeCell ref="P4:Q5"/>
    <mergeCell ref="R4:S5"/>
    <mergeCell ref="T4:U5"/>
    <mergeCell ref="V4:AE4"/>
    <mergeCell ref="AF4:AF7"/>
    <mergeCell ref="V5:AA5"/>
    <mergeCell ref="AB5:AE5"/>
    <mergeCell ref="P6:P7"/>
    <mergeCell ref="Q6:Q7"/>
    <mergeCell ref="AB6:AB7"/>
    <mergeCell ref="AC6:AE6"/>
    <mergeCell ref="R6:R7"/>
    <mergeCell ref="S6:S7"/>
    <mergeCell ref="T6:T7"/>
    <mergeCell ref="U6:U7"/>
    <mergeCell ref="V6:X6"/>
    <mergeCell ref="Y6:AA6"/>
    <mergeCell ref="A2:L2"/>
    <mergeCell ref="A4:A7"/>
    <mergeCell ref="B4:C5"/>
    <mergeCell ref="D4:E5"/>
    <mergeCell ref="F4:G5"/>
    <mergeCell ref="H4:I5"/>
    <mergeCell ref="J4:K5"/>
    <mergeCell ref="L4:M5"/>
    <mergeCell ref="B6:B7"/>
    <mergeCell ref="C6:C7"/>
  </mergeCells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61"/>
  <sheetViews>
    <sheetView tabSelected="1" topLeftCell="A10" workbookViewId="0">
      <selection activeCell="K39" sqref="K39"/>
    </sheetView>
  </sheetViews>
  <sheetFormatPr defaultRowHeight="13.5"/>
  <cols>
    <col min="1" max="1" width="9.125" style="268" customWidth="1"/>
    <col min="2" max="2" width="10.5" style="268" customWidth="1"/>
    <col min="3" max="3" width="9.125" style="268" customWidth="1"/>
    <col min="4" max="4" width="7.75" style="268" customWidth="1"/>
    <col min="5" max="5" width="11.25" style="268" customWidth="1"/>
    <col min="6" max="6" width="10.5" style="268" customWidth="1"/>
    <col min="7" max="7" width="9.25" style="269" customWidth="1"/>
    <col min="8" max="8" width="12" style="269" customWidth="1"/>
    <col min="9" max="9" width="14.375" style="268" customWidth="1"/>
    <col min="10" max="10" width="13.375" style="268" customWidth="1"/>
    <col min="11" max="11" width="14.375" style="268" bestFit="1" customWidth="1"/>
    <col min="12" max="12" width="11" style="268" hidden="1" customWidth="1"/>
    <col min="13" max="13" width="14.375" style="268" bestFit="1" customWidth="1"/>
    <col min="14" max="16384" width="9" style="268"/>
  </cols>
  <sheetData>
    <row r="1" spans="1:13" ht="16.5" customHeight="1"/>
    <row r="2" spans="1:13" ht="22.5" customHeight="1">
      <c r="A2" s="416" t="s">
        <v>433</v>
      </c>
      <c r="B2" s="416"/>
      <c r="C2" s="416"/>
      <c r="D2" s="416"/>
      <c r="E2" s="416"/>
      <c r="F2" s="416"/>
    </row>
    <row r="3" spans="1:13" s="299" customFormat="1" ht="16.5" customHeight="1">
      <c r="A3" s="271" t="s">
        <v>434</v>
      </c>
      <c r="B3" s="272"/>
      <c r="C3" s="272"/>
      <c r="D3" s="272"/>
      <c r="E3" s="272"/>
      <c r="F3" s="273"/>
      <c r="G3" s="269"/>
      <c r="H3" s="269"/>
      <c r="J3" s="274" t="s">
        <v>435</v>
      </c>
    </row>
    <row r="4" spans="1:13" ht="26.25" customHeight="1">
      <c r="A4" s="417" t="s">
        <v>436</v>
      </c>
      <c r="B4" s="420" t="s">
        <v>437</v>
      </c>
      <c r="C4" s="420" t="s">
        <v>438</v>
      </c>
      <c r="D4" s="420" t="s">
        <v>439</v>
      </c>
      <c r="E4" s="420" t="s">
        <v>440</v>
      </c>
      <c r="F4" s="420"/>
      <c r="G4" s="420"/>
      <c r="H4" s="420"/>
      <c r="I4" s="420"/>
      <c r="J4" s="420"/>
    </row>
    <row r="5" spans="1:13" ht="27" customHeight="1">
      <c r="A5" s="419"/>
      <c r="B5" s="420"/>
      <c r="C5" s="420"/>
      <c r="D5" s="420"/>
      <c r="E5" s="275" t="s">
        <v>89</v>
      </c>
      <c r="F5" s="275" t="s">
        <v>441</v>
      </c>
      <c r="G5" s="275" t="s">
        <v>442</v>
      </c>
      <c r="H5" s="275" t="s">
        <v>443</v>
      </c>
      <c r="I5" s="275" t="s">
        <v>444</v>
      </c>
      <c r="J5" s="275" t="s">
        <v>445</v>
      </c>
    </row>
    <row r="6" spans="1:13" s="283" customFormat="1" ht="26.25" customHeight="1">
      <c r="A6" s="276">
        <v>2017</v>
      </c>
      <c r="B6" s="300">
        <v>0</v>
      </c>
      <c r="C6" s="301">
        <v>0</v>
      </c>
      <c r="D6" s="302">
        <v>0</v>
      </c>
      <c r="E6" s="301">
        <v>0</v>
      </c>
      <c r="F6" s="301">
        <v>0</v>
      </c>
      <c r="G6" s="301">
        <v>0</v>
      </c>
      <c r="H6" s="301">
        <v>0</v>
      </c>
      <c r="I6" s="301">
        <v>0</v>
      </c>
      <c r="J6" s="303">
        <v>0</v>
      </c>
      <c r="K6" s="304"/>
      <c r="L6" s="304"/>
      <c r="M6" s="304"/>
    </row>
    <row r="7" spans="1:13" s="283" customFormat="1" ht="26.25" customHeight="1">
      <c r="A7" s="276">
        <v>2018</v>
      </c>
      <c r="B7" s="300">
        <v>0</v>
      </c>
      <c r="C7" s="301">
        <v>28</v>
      </c>
      <c r="D7" s="302">
        <v>0</v>
      </c>
      <c r="E7" s="301">
        <v>961676</v>
      </c>
      <c r="F7" s="301">
        <v>330000</v>
      </c>
      <c r="G7" s="301">
        <v>13842</v>
      </c>
      <c r="H7" s="301">
        <v>599660</v>
      </c>
      <c r="I7" s="301">
        <v>18174</v>
      </c>
      <c r="J7" s="303">
        <v>0</v>
      </c>
      <c r="K7" s="304"/>
      <c r="L7" s="304"/>
      <c r="M7" s="304"/>
    </row>
    <row r="8" spans="1:13" s="283" customFormat="1" ht="26.25" customHeight="1">
      <c r="A8" s="276">
        <v>2019</v>
      </c>
      <c r="B8" s="300">
        <v>0</v>
      </c>
      <c r="C8" s="301">
        <v>74</v>
      </c>
      <c r="D8" s="302">
        <v>0</v>
      </c>
      <c r="E8" s="301">
        <v>2710183</v>
      </c>
      <c r="F8" s="301">
        <v>567000</v>
      </c>
      <c r="G8" s="301">
        <v>41947</v>
      </c>
      <c r="H8" s="301">
        <v>0</v>
      </c>
      <c r="I8" s="301">
        <v>2098892</v>
      </c>
      <c r="J8" s="303">
        <v>2344</v>
      </c>
      <c r="K8" s="304"/>
      <c r="L8" s="304"/>
      <c r="M8" s="304"/>
    </row>
    <row r="9" spans="1:13" s="283" customFormat="1" ht="26.25" customHeight="1">
      <c r="A9" s="276">
        <v>2020</v>
      </c>
      <c r="B9" s="300">
        <v>0</v>
      </c>
      <c r="C9" s="301">
        <v>8</v>
      </c>
      <c r="D9" s="302">
        <v>0</v>
      </c>
      <c r="E9" s="301">
        <v>592075</v>
      </c>
      <c r="F9" s="301">
        <v>128700</v>
      </c>
      <c r="G9" s="301">
        <v>0</v>
      </c>
      <c r="H9" s="301">
        <v>0</v>
      </c>
      <c r="I9" s="301">
        <v>0</v>
      </c>
      <c r="J9" s="303">
        <v>463375</v>
      </c>
      <c r="K9" s="304"/>
      <c r="L9" s="304"/>
      <c r="M9" s="304"/>
    </row>
    <row r="10" spans="1:13" s="283" customFormat="1" ht="26.25" customHeight="1">
      <c r="A10" s="276">
        <v>2021</v>
      </c>
      <c r="B10" s="300">
        <v>0</v>
      </c>
      <c r="C10" s="301">
        <v>11</v>
      </c>
      <c r="D10" s="302">
        <v>0</v>
      </c>
      <c r="E10" s="301">
        <v>122831</v>
      </c>
      <c r="F10" s="301">
        <v>38000</v>
      </c>
      <c r="G10" s="301">
        <v>0</v>
      </c>
      <c r="H10" s="301">
        <v>14</v>
      </c>
      <c r="I10" s="301">
        <v>0</v>
      </c>
      <c r="J10" s="303">
        <v>84817</v>
      </c>
      <c r="K10" s="304"/>
      <c r="L10" s="304"/>
      <c r="M10" s="304"/>
    </row>
    <row r="11" spans="1:13" s="294" customFormat="1" ht="26.25" customHeight="1">
      <c r="A11" s="305">
        <v>2022</v>
      </c>
      <c r="B11" s="306">
        <f>SUM(B12:B25)</f>
        <v>0</v>
      </c>
      <c r="C11" s="307">
        <f t="shared" ref="C11:J11" si="0">SUM(C12:C25)</f>
        <v>0</v>
      </c>
      <c r="D11" s="307">
        <f t="shared" si="0"/>
        <v>0</v>
      </c>
      <c r="E11" s="307">
        <f t="shared" si="0"/>
        <v>1709009</v>
      </c>
      <c r="F11" s="307">
        <f t="shared" si="0"/>
        <v>959903</v>
      </c>
      <c r="G11" s="307">
        <f t="shared" si="0"/>
        <v>0</v>
      </c>
      <c r="H11" s="307">
        <f t="shared" si="0"/>
        <v>111414</v>
      </c>
      <c r="I11" s="307">
        <f t="shared" si="0"/>
        <v>0</v>
      </c>
      <c r="J11" s="308">
        <f t="shared" si="0"/>
        <v>637692</v>
      </c>
      <c r="K11" s="304"/>
      <c r="L11" s="304"/>
      <c r="M11" s="304"/>
    </row>
    <row r="12" spans="1:13" ht="21.75" customHeight="1">
      <c r="A12" s="309" t="s">
        <v>446</v>
      </c>
      <c r="B12" s="310">
        <v>0</v>
      </c>
      <c r="C12" s="311">
        <v>0</v>
      </c>
      <c r="D12" s="312">
        <v>0</v>
      </c>
      <c r="E12" s="313">
        <f>SUM(F12:J12)</f>
        <v>37545</v>
      </c>
      <c r="F12" s="314">
        <v>0</v>
      </c>
      <c r="G12" s="314">
        <v>0</v>
      </c>
      <c r="H12" s="314">
        <f>439+2075+3445+2917</f>
        <v>8876</v>
      </c>
      <c r="I12" s="314">
        <v>0</v>
      </c>
      <c r="J12" s="315">
        <v>28669</v>
      </c>
      <c r="L12" s="298"/>
      <c r="M12" s="304"/>
    </row>
    <row r="13" spans="1:13" ht="21.75" customHeight="1">
      <c r="A13" s="309" t="s">
        <v>187</v>
      </c>
      <c r="B13" s="310">
        <v>0</v>
      </c>
      <c r="C13" s="311">
        <v>0</v>
      </c>
      <c r="D13" s="312">
        <v>0</v>
      </c>
      <c r="E13" s="313">
        <f t="shared" ref="E13:E24" si="1">SUM(F13:J13)</f>
        <v>223462</v>
      </c>
      <c r="F13" s="314">
        <f>78000+24765+7000</f>
        <v>109765</v>
      </c>
      <c r="G13" s="314">
        <v>0</v>
      </c>
      <c r="H13" s="314">
        <f>2892+2075+2490+17100+7521+7521+38745</f>
        <v>78344</v>
      </c>
      <c r="I13" s="314">
        <v>0</v>
      </c>
      <c r="J13" s="315">
        <v>35353</v>
      </c>
      <c r="L13" s="298"/>
      <c r="M13" s="304"/>
    </row>
    <row r="14" spans="1:13" ht="21.75" customHeight="1">
      <c r="A14" s="309" t="s">
        <v>135</v>
      </c>
      <c r="B14" s="310">
        <v>0</v>
      </c>
      <c r="C14" s="311">
        <v>0</v>
      </c>
      <c r="D14" s="312">
        <v>0</v>
      </c>
      <c r="E14" s="313">
        <f t="shared" si="1"/>
        <v>60598</v>
      </c>
      <c r="F14" s="314">
        <v>15836</v>
      </c>
      <c r="G14" s="314">
        <v>0</v>
      </c>
      <c r="H14" s="314">
        <f>1479+887</f>
        <v>2366</v>
      </c>
      <c r="I14" s="314">
        <v>0</v>
      </c>
      <c r="J14" s="315">
        <v>42396</v>
      </c>
      <c r="L14" s="298">
        <f t="shared" ref="L14:L25" si="2">SUM(F14:H14,J14)</f>
        <v>60598</v>
      </c>
      <c r="M14" s="304"/>
    </row>
    <row r="15" spans="1:13" ht="21.75" customHeight="1">
      <c r="A15" s="309" t="s">
        <v>447</v>
      </c>
      <c r="B15" s="310">
        <v>0</v>
      </c>
      <c r="C15" s="311">
        <v>0</v>
      </c>
      <c r="D15" s="312">
        <v>0</v>
      </c>
      <c r="E15" s="313">
        <f t="shared" si="1"/>
        <v>87156</v>
      </c>
      <c r="F15" s="314">
        <v>52000</v>
      </c>
      <c r="G15" s="314">
        <v>0</v>
      </c>
      <c r="H15" s="314">
        <f>2172+3620</f>
        <v>5792</v>
      </c>
      <c r="I15" s="314">
        <v>0</v>
      </c>
      <c r="J15" s="315">
        <v>29364</v>
      </c>
      <c r="L15" s="298">
        <f t="shared" si="2"/>
        <v>87156</v>
      </c>
      <c r="M15" s="304"/>
    </row>
    <row r="16" spans="1:13" ht="21.75" customHeight="1">
      <c r="A16" s="309" t="s">
        <v>448</v>
      </c>
      <c r="B16" s="310">
        <v>0</v>
      </c>
      <c r="C16" s="311">
        <v>0</v>
      </c>
      <c r="D16" s="312">
        <v>0</v>
      </c>
      <c r="E16" s="313">
        <f t="shared" si="1"/>
        <v>9250</v>
      </c>
      <c r="F16" s="314">
        <v>0</v>
      </c>
      <c r="G16" s="314">
        <v>0</v>
      </c>
      <c r="H16" s="314">
        <f>8250+1000</f>
        <v>9250</v>
      </c>
      <c r="I16" s="314">
        <v>0</v>
      </c>
      <c r="J16" s="315">
        <v>0</v>
      </c>
      <c r="L16" s="298">
        <f t="shared" si="2"/>
        <v>9250</v>
      </c>
      <c r="M16" s="304"/>
    </row>
    <row r="17" spans="1:13" ht="21.75" customHeight="1">
      <c r="A17" s="309" t="s">
        <v>449</v>
      </c>
      <c r="B17" s="310">
        <v>0</v>
      </c>
      <c r="C17" s="311">
        <v>0</v>
      </c>
      <c r="D17" s="312">
        <v>0</v>
      </c>
      <c r="E17" s="313">
        <f t="shared" si="1"/>
        <v>386768</v>
      </c>
      <c r="F17" s="314">
        <v>0</v>
      </c>
      <c r="G17" s="314">
        <v>0</v>
      </c>
      <c r="H17" s="314"/>
      <c r="I17" s="314">
        <v>0</v>
      </c>
      <c r="J17" s="315">
        <f>19289+367479</f>
        <v>386768</v>
      </c>
      <c r="L17" s="298">
        <f t="shared" si="2"/>
        <v>386768</v>
      </c>
      <c r="M17" s="304"/>
    </row>
    <row r="18" spans="1:13" ht="21.75" customHeight="1">
      <c r="A18" s="309" t="s">
        <v>450</v>
      </c>
      <c r="B18" s="310">
        <v>0</v>
      </c>
      <c r="C18" s="311">
        <v>0</v>
      </c>
      <c r="D18" s="312">
        <v>0</v>
      </c>
      <c r="E18" s="313">
        <f t="shared" si="1"/>
        <v>454683</v>
      </c>
      <c r="F18" s="314">
        <v>425283</v>
      </c>
      <c r="G18" s="314">
        <v>0</v>
      </c>
      <c r="H18" s="314"/>
      <c r="I18" s="314"/>
      <c r="J18" s="315">
        <v>29400</v>
      </c>
      <c r="L18" s="298">
        <f t="shared" si="2"/>
        <v>454683</v>
      </c>
      <c r="M18" s="304"/>
    </row>
    <row r="19" spans="1:13" ht="21.75" customHeight="1">
      <c r="A19" s="309" t="s">
        <v>451</v>
      </c>
      <c r="B19" s="310">
        <v>0</v>
      </c>
      <c r="C19" s="311">
        <v>0</v>
      </c>
      <c r="D19" s="312">
        <v>0</v>
      </c>
      <c r="E19" s="313">
        <f t="shared" si="1"/>
        <v>384126</v>
      </c>
      <c r="F19" s="314">
        <f>140859+180000+6160</f>
        <v>327019</v>
      </c>
      <c r="G19" s="314">
        <v>0</v>
      </c>
      <c r="H19" s="314"/>
      <c r="I19" s="314">
        <v>0</v>
      </c>
      <c r="J19" s="315">
        <f>46880+10227</f>
        <v>57107</v>
      </c>
      <c r="L19" s="298">
        <f t="shared" si="2"/>
        <v>384126</v>
      </c>
      <c r="M19" s="304"/>
    </row>
    <row r="20" spans="1:13" ht="21.75" customHeight="1">
      <c r="A20" s="309" t="s">
        <v>452</v>
      </c>
      <c r="B20" s="310">
        <v>0</v>
      </c>
      <c r="C20" s="311">
        <v>0</v>
      </c>
      <c r="D20" s="312">
        <v>0</v>
      </c>
      <c r="E20" s="313">
        <f t="shared" si="1"/>
        <v>869</v>
      </c>
      <c r="F20" s="314">
        <v>0</v>
      </c>
      <c r="G20" s="314">
        <v>0</v>
      </c>
      <c r="H20" s="314"/>
      <c r="I20" s="314">
        <v>0</v>
      </c>
      <c r="J20" s="315">
        <v>869</v>
      </c>
      <c r="L20" s="298">
        <f t="shared" si="2"/>
        <v>869</v>
      </c>
      <c r="M20" s="304"/>
    </row>
    <row r="21" spans="1:13" ht="21.75" customHeight="1">
      <c r="A21" s="316" t="s">
        <v>453</v>
      </c>
      <c r="B21" s="310">
        <v>0</v>
      </c>
      <c r="C21" s="311">
        <v>0</v>
      </c>
      <c r="D21" s="312">
        <v>0</v>
      </c>
      <c r="E21" s="313">
        <f t="shared" si="1"/>
        <v>47098</v>
      </c>
      <c r="F21" s="314">
        <v>30000</v>
      </c>
      <c r="G21" s="314">
        <v>0</v>
      </c>
      <c r="H21" s="314"/>
      <c r="I21" s="314">
        <v>0</v>
      </c>
      <c r="J21" s="315">
        <v>17098</v>
      </c>
      <c r="L21" s="298">
        <f t="shared" si="2"/>
        <v>47098</v>
      </c>
      <c r="M21" s="304"/>
    </row>
    <row r="22" spans="1:13" ht="21.75" customHeight="1">
      <c r="A22" s="316" t="s">
        <v>454</v>
      </c>
      <c r="B22" s="310">
        <v>0</v>
      </c>
      <c r="C22" s="311">
        <v>0</v>
      </c>
      <c r="D22" s="312">
        <v>0</v>
      </c>
      <c r="E22" s="313">
        <f t="shared" si="1"/>
        <v>2502</v>
      </c>
      <c r="F22" s="314">
        <v>0</v>
      </c>
      <c r="G22" s="314">
        <v>0</v>
      </c>
      <c r="H22" s="314"/>
      <c r="I22" s="314">
        <v>0</v>
      </c>
      <c r="J22" s="315">
        <v>2502</v>
      </c>
      <c r="L22" s="298">
        <f t="shared" si="2"/>
        <v>2502</v>
      </c>
      <c r="M22" s="304"/>
    </row>
    <row r="23" spans="1:13" ht="21.75" customHeight="1">
      <c r="A23" s="316" t="s">
        <v>455</v>
      </c>
      <c r="B23" s="310">
        <v>0</v>
      </c>
      <c r="C23" s="311">
        <v>0</v>
      </c>
      <c r="D23" s="312">
        <v>0</v>
      </c>
      <c r="E23" s="313">
        <f t="shared" si="1"/>
        <v>2339</v>
      </c>
      <c r="F23" s="314">
        <v>0</v>
      </c>
      <c r="G23" s="314">
        <v>0</v>
      </c>
      <c r="H23" s="314">
        <v>2339</v>
      </c>
      <c r="I23" s="314">
        <v>0</v>
      </c>
      <c r="J23" s="315">
        <v>0</v>
      </c>
      <c r="L23" s="298">
        <f t="shared" si="2"/>
        <v>2339</v>
      </c>
      <c r="M23" s="304"/>
    </row>
    <row r="24" spans="1:13" ht="21.75" customHeight="1">
      <c r="A24" s="316" t="s">
        <v>456</v>
      </c>
      <c r="B24" s="310">
        <v>0</v>
      </c>
      <c r="C24" s="311">
        <v>0</v>
      </c>
      <c r="D24" s="312">
        <v>0</v>
      </c>
      <c r="E24" s="313">
        <f t="shared" si="1"/>
        <v>3286</v>
      </c>
      <c r="F24" s="314">
        <v>0</v>
      </c>
      <c r="G24" s="314">
        <v>0</v>
      </c>
      <c r="H24" s="314">
        <v>2070</v>
      </c>
      <c r="I24" s="314">
        <v>0</v>
      </c>
      <c r="J24" s="315">
        <v>1216</v>
      </c>
      <c r="L24" s="298">
        <f t="shared" si="2"/>
        <v>3286</v>
      </c>
      <c r="M24" s="304"/>
    </row>
    <row r="25" spans="1:13" ht="21.75" customHeight="1">
      <c r="A25" s="317" t="s">
        <v>457</v>
      </c>
      <c r="B25" s="318">
        <v>0</v>
      </c>
      <c r="C25" s="319">
        <v>0</v>
      </c>
      <c r="D25" s="59">
        <v>0</v>
      </c>
      <c r="E25" s="320">
        <f>SUM(F25:J25)</f>
        <v>9327</v>
      </c>
      <c r="F25" s="321">
        <v>0</v>
      </c>
      <c r="G25" s="321">
        <v>0</v>
      </c>
      <c r="H25" s="321">
        <v>2377</v>
      </c>
      <c r="I25" s="321">
        <v>0</v>
      </c>
      <c r="J25" s="322">
        <v>6950</v>
      </c>
      <c r="L25" s="298">
        <f t="shared" si="2"/>
        <v>9327</v>
      </c>
    </row>
    <row r="26" spans="1:13" s="299" customFormat="1" ht="25.5" customHeight="1">
      <c r="A26" s="295" t="s">
        <v>431</v>
      </c>
      <c r="F26" s="269"/>
      <c r="G26" s="269"/>
      <c r="J26" s="297" t="s">
        <v>432</v>
      </c>
    </row>
    <row r="27" spans="1:13">
      <c r="C27" s="298"/>
      <c r="D27" s="298"/>
      <c r="E27" s="298"/>
      <c r="F27" s="298"/>
      <c r="G27" s="298"/>
      <c r="H27" s="298"/>
      <c r="I27" s="298"/>
      <c r="J27" s="298"/>
    </row>
    <row r="28" spans="1:13">
      <c r="F28" s="269"/>
      <c r="H28" s="268"/>
    </row>
    <row r="29" spans="1:13">
      <c r="F29" s="269"/>
      <c r="H29" s="268"/>
    </row>
    <row r="30" spans="1:13">
      <c r="F30" s="269"/>
      <c r="H30" s="268"/>
    </row>
    <row r="31" spans="1:13">
      <c r="F31" s="269"/>
      <c r="H31" s="268"/>
    </row>
    <row r="32" spans="1:13">
      <c r="F32" s="269"/>
      <c r="H32" s="268"/>
    </row>
    <row r="33" spans="6:8">
      <c r="F33" s="269"/>
      <c r="H33" s="268"/>
    </row>
    <row r="34" spans="6:8">
      <c r="F34" s="269"/>
      <c r="H34" s="268"/>
    </row>
    <row r="35" spans="6:8">
      <c r="F35" s="269"/>
      <c r="H35" s="268"/>
    </row>
    <row r="36" spans="6:8">
      <c r="F36" s="269"/>
      <c r="H36" s="268"/>
    </row>
    <row r="37" spans="6:8">
      <c r="F37" s="269"/>
      <c r="H37" s="268"/>
    </row>
    <row r="38" spans="6:8">
      <c r="F38" s="269"/>
      <c r="H38" s="268"/>
    </row>
    <row r="39" spans="6:8">
      <c r="F39" s="269"/>
      <c r="H39" s="268"/>
    </row>
    <row r="40" spans="6:8">
      <c r="F40" s="269"/>
      <c r="H40" s="268"/>
    </row>
    <row r="41" spans="6:8">
      <c r="F41" s="269"/>
      <c r="H41" s="268"/>
    </row>
    <row r="42" spans="6:8">
      <c r="F42" s="269"/>
      <c r="H42" s="268"/>
    </row>
    <row r="43" spans="6:8">
      <c r="F43" s="269"/>
      <c r="H43" s="268"/>
    </row>
    <row r="44" spans="6:8">
      <c r="F44" s="269"/>
      <c r="H44" s="268"/>
    </row>
    <row r="45" spans="6:8">
      <c r="F45" s="269"/>
      <c r="H45" s="268"/>
    </row>
    <row r="46" spans="6:8">
      <c r="F46" s="269"/>
      <c r="H46" s="268"/>
    </row>
    <row r="47" spans="6:8">
      <c r="F47" s="269"/>
      <c r="H47" s="268"/>
    </row>
    <row r="48" spans="6:8">
      <c r="F48" s="269"/>
      <c r="H48" s="268"/>
    </row>
    <row r="49" spans="6:8">
      <c r="F49" s="269"/>
      <c r="H49" s="268"/>
    </row>
    <row r="50" spans="6:8">
      <c r="F50" s="269"/>
      <c r="H50" s="268"/>
    </row>
    <row r="51" spans="6:8">
      <c r="F51" s="269"/>
      <c r="H51" s="268"/>
    </row>
    <row r="52" spans="6:8">
      <c r="F52" s="269"/>
      <c r="H52" s="268"/>
    </row>
    <row r="53" spans="6:8">
      <c r="F53" s="269"/>
      <c r="H53" s="268"/>
    </row>
    <row r="54" spans="6:8">
      <c r="F54" s="269"/>
      <c r="H54" s="268"/>
    </row>
    <row r="55" spans="6:8">
      <c r="F55" s="269"/>
      <c r="H55" s="268"/>
    </row>
    <row r="56" spans="6:8">
      <c r="F56" s="269"/>
      <c r="H56" s="268"/>
    </row>
    <row r="57" spans="6:8">
      <c r="F57" s="269"/>
      <c r="H57" s="268"/>
    </row>
    <row r="58" spans="6:8">
      <c r="F58" s="269"/>
      <c r="H58" s="268"/>
    </row>
    <row r="59" spans="6:8">
      <c r="F59" s="269"/>
      <c r="H59" s="268"/>
    </row>
    <row r="60" spans="6:8">
      <c r="F60" s="269"/>
      <c r="H60" s="268"/>
    </row>
    <row r="61" spans="6:8">
      <c r="F61" s="269"/>
      <c r="H61" s="268"/>
    </row>
    <row r="62" spans="6:8">
      <c r="F62" s="269"/>
      <c r="H62" s="268"/>
    </row>
    <row r="63" spans="6:8">
      <c r="F63" s="269"/>
      <c r="H63" s="268"/>
    </row>
    <row r="64" spans="6:8">
      <c r="F64" s="269"/>
      <c r="H64" s="268"/>
    </row>
    <row r="65" spans="6:8">
      <c r="F65" s="269"/>
      <c r="H65" s="268"/>
    </row>
    <row r="66" spans="6:8">
      <c r="F66" s="269"/>
      <c r="H66" s="268"/>
    </row>
    <row r="67" spans="6:8">
      <c r="F67" s="269"/>
      <c r="H67" s="268"/>
    </row>
    <row r="68" spans="6:8">
      <c r="F68" s="269"/>
      <c r="H68" s="268"/>
    </row>
    <row r="69" spans="6:8">
      <c r="F69" s="269"/>
      <c r="H69" s="268"/>
    </row>
    <row r="70" spans="6:8">
      <c r="F70" s="269"/>
      <c r="H70" s="268"/>
    </row>
    <row r="71" spans="6:8">
      <c r="F71" s="269"/>
      <c r="H71" s="268"/>
    </row>
    <row r="72" spans="6:8">
      <c r="F72" s="269"/>
      <c r="H72" s="268"/>
    </row>
    <row r="73" spans="6:8">
      <c r="F73" s="269"/>
      <c r="H73" s="268"/>
    </row>
    <row r="74" spans="6:8">
      <c r="F74" s="269"/>
      <c r="H74" s="268"/>
    </row>
    <row r="75" spans="6:8">
      <c r="F75" s="269"/>
      <c r="H75" s="268"/>
    </row>
    <row r="76" spans="6:8">
      <c r="F76" s="269"/>
      <c r="H76" s="268"/>
    </row>
    <row r="77" spans="6:8">
      <c r="F77" s="269"/>
      <c r="H77" s="268"/>
    </row>
    <row r="78" spans="6:8">
      <c r="F78" s="269"/>
      <c r="H78" s="268"/>
    </row>
    <row r="79" spans="6:8">
      <c r="F79" s="269"/>
      <c r="H79" s="268"/>
    </row>
    <row r="80" spans="6:8">
      <c r="F80" s="269"/>
      <c r="H80" s="268"/>
    </row>
    <row r="81" spans="6:8">
      <c r="F81" s="269"/>
      <c r="H81" s="268"/>
    </row>
    <row r="82" spans="6:8">
      <c r="F82" s="269"/>
      <c r="H82" s="268"/>
    </row>
    <row r="83" spans="6:8">
      <c r="F83" s="269"/>
      <c r="H83" s="268"/>
    </row>
    <row r="84" spans="6:8">
      <c r="F84" s="269"/>
      <c r="H84" s="268"/>
    </row>
    <row r="85" spans="6:8">
      <c r="F85" s="269"/>
      <c r="H85" s="268"/>
    </row>
    <row r="86" spans="6:8">
      <c r="F86" s="269"/>
      <c r="H86" s="268"/>
    </row>
    <row r="87" spans="6:8">
      <c r="F87" s="269"/>
      <c r="H87" s="268"/>
    </row>
    <row r="88" spans="6:8">
      <c r="F88" s="269"/>
      <c r="H88" s="268"/>
    </row>
    <row r="89" spans="6:8">
      <c r="F89" s="269"/>
      <c r="H89" s="268"/>
    </row>
    <row r="90" spans="6:8">
      <c r="F90" s="269"/>
      <c r="H90" s="268"/>
    </row>
    <row r="91" spans="6:8">
      <c r="F91" s="269"/>
      <c r="H91" s="268"/>
    </row>
    <row r="92" spans="6:8">
      <c r="F92" s="269"/>
      <c r="H92" s="268"/>
    </row>
    <row r="93" spans="6:8">
      <c r="F93" s="269"/>
      <c r="H93" s="268"/>
    </row>
    <row r="94" spans="6:8">
      <c r="F94" s="269"/>
      <c r="H94" s="268"/>
    </row>
    <row r="95" spans="6:8">
      <c r="F95" s="269"/>
      <c r="H95" s="268"/>
    </row>
    <row r="96" spans="6:8">
      <c r="F96" s="269"/>
      <c r="H96" s="268"/>
    </row>
    <row r="97" spans="6:8">
      <c r="F97" s="269"/>
      <c r="H97" s="268"/>
    </row>
    <row r="98" spans="6:8">
      <c r="F98" s="269"/>
      <c r="H98" s="268"/>
    </row>
    <row r="99" spans="6:8">
      <c r="F99" s="269"/>
      <c r="H99" s="268"/>
    </row>
    <row r="100" spans="6:8">
      <c r="F100" s="269"/>
      <c r="H100" s="268"/>
    </row>
    <row r="101" spans="6:8">
      <c r="F101" s="269"/>
      <c r="H101" s="268"/>
    </row>
    <row r="102" spans="6:8">
      <c r="F102" s="269"/>
      <c r="H102" s="268"/>
    </row>
    <row r="103" spans="6:8">
      <c r="F103" s="269"/>
      <c r="H103" s="268"/>
    </row>
    <row r="104" spans="6:8">
      <c r="F104" s="269"/>
      <c r="H104" s="268"/>
    </row>
    <row r="105" spans="6:8">
      <c r="F105" s="269"/>
      <c r="H105" s="268"/>
    </row>
    <row r="106" spans="6:8">
      <c r="F106" s="269"/>
      <c r="H106" s="268"/>
    </row>
    <row r="107" spans="6:8">
      <c r="F107" s="269"/>
      <c r="H107" s="268"/>
    </row>
    <row r="108" spans="6:8">
      <c r="F108" s="269"/>
      <c r="H108" s="268"/>
    </row>
    <row r="109" spans="6:8">
      <c r="F109" s="269"/>
      <c r="H109" s="268"/>
    </row>
    <row r="110" spans="6:8">
      <c r="F110" s="269"/>
      <c r="H110" s="268"/>
    </row>
    <row r="111" spans="6:8">
      <c r="F111" s="269"/>
      <c r="H111" s="268"/>
    </row>
    <row r="112" spans="6:8">
      <c r="F112" s="269"/>
      <c r="H112" s="268"/>
    </row>
    <row r="113" spans="6:8">
      <c r="F113" s="269"/>
      <c r="H113" s="268"/>
    </row>
    <row r="114" spans="6:8">
      <c r="F114" s="269"/>
      <c r="H114" s="268"/>
    </row>
    <row r="115" spans="6:8">
      <c r="F115" s="269"/>
      <c r="H115" s="268"/>
    </row>
    <row r="116" spans="6:8">
      <c r="F116" s="269"/>
      <c r="H116" s="268"/>
    </row>
    <row r="117" spans="6:8">
      <c r="F117" s="269"/>
      <c r="H117" s="268"/>
    </row>
    <row r="118" spans="6:8">
      <c r="F118" s="269"/>
      <c r="H118" s="268"/>
    </row>
    <row r="119" spans="6:8">
      <c r="F119" s="269"/>
      <c r="H119" s="268"/>
    </row>
    <row r="120" spans="6:8">
      <c r="F120" s="269"/>
      <c r="H120" s="268"/>
    </row>
    <row r="121" spans="6:8">
      <c r="F121" s="269"/>
      <c r="H121" s="268"/>
    </row>
    <row r="122" spans="6:8">
      <c r="F122" s="269"/>
      <c r="H122" s="268"/>
    </row>
    <row r="123" spans="6:8">
      <c r="F123" s="269"/>
      <c r="H123" s="268"/>
    </row>
    <row r="124" spans="6:8">
      <c r="F124" s="269"/>
      <c r="H124" s="268"/>
    </row>
    <row r="125" spans="6:8">
      <c r="F125" s="269"/>
      <c r="H125" s="268"/>
    </row>
    <row r="126" spans="6:8">
      <c r="F126" s="269"/>
      <c r="H126" s="268"/>
    </row>
    <row r="127" spans="6:8">
      <c r="F127" s="269"/>
      <c r="H127" s="268"/>
    </row>
    <row r="128" spans="6:8">
      <c r="F128" s="269"/>
      <c r="H128" s="268"/>
    </row>
    <row r="129" spans="6:8">
      <c r="F129" s="269"/>
      <c r="H129" s="268"/>
    </row>
    <row r="130" spans="6:8">
      <c r="F130" s="269"/>
      <c r="H130" s="268"/>
    </row>
    <row r="131" spans="6:8">
      <c r="F131" s="269"/>
      <c r="H131" s="268"/>
    </row>
    <row r="132" spans="6:8">
      <c r="F132" s="269"/>
      <c r="H132" s="268"/>
    </row>
    <row r="133" spans="6:8">
      <c r="F133" s="269"/>
      <c r="H133" s="268"/>
    </row>
    <row r="134" spans="6:8">
      <c r="F134" s="269"/>
      <c r="H134" s="268"/>
    </row>
    <row r="135" spans="6:8">
      <c r="F135" s="269"/>
      <c r="H135" s="268"/>
    </row>
    <row r="136" spans="6:8">
      <c r="F136" s="269"/>
      <c r="H136" s="268"/>
    </row>
    <row r="137" spans="6:8">
      <c r="F137" s="269"/>
      <c r="H137" s="268"/>
    </row>
    <row r="138" spans="6:8">
      <c r="F138" s="269"/>
      <c r="H138" s="268"/>
    </row>
    <row r="139" spans="6:8">
      <c r="F139" s="269"/>
      <c r="H139" s="268"/>
    </row>
    <row r="140" spans="6:8">
      <c r="F140" s="269"/>
      <c r="H140" s="268"/>
    </row>
    <row r="141" spans="6:8">
      <c r="F141" s="269"/>
      <c r="H141" s="268"/>
    </row>
    <row r="142" spans="6:8">
      <c r="F142" s="269"/>
      <c r="H142" s="268"/>
    </row>
    <row r="143" spans="6:8">
      <c r="F143" s="269"/>
      <c r="H143" s="268"/>
    </row>
    <row r="144" spans="6:8">
      <c r="F144" s="269"/>
      <c r="H144" s="268"/>
    </row>
    <row r="145" spans="6:8">
      <c r="F145" s="269"/>
      <c r="H145" s="268"/>
    </row>
    <row r="146" spans="6:8">
      <c r="F146" s="269"/>
      <c r="H146" s="268"/>
    </row>
    <row r="147" spans="6:8">
      <c r="F147" s="269"/>
      <c r="H147" s="268"/>
    </row>
    <row r="148" spans="6:8">
      <c r="F148" s="269"/>
      <c r="H148" s="268"/>
    </row>
    <row r="149" spans="6:8">
      <c r="F149" s="269"/>
      <c r="H149" s="268"/>
    </row>
    <row r="150" spans="6:8">
      <c r="F150" s="269"/>
      <c r="H150" s="268"/>
    </row>
    <row r="151" spans="6:8">
      <c r="F151" s="269"/>
      <c r="H151" s="268"/>
    </row>
    <row r="152" spans="6:8">
      <c r="F152" s="269"/>
      <c r="H152" s="268"/>
    </row>
    <row r="153" spans="6:8">
      <c r="F153" s="269"/>
      <c r="H153" s="268"/>
    </row>
    <row r="154" spans="6:8">
      <c r="F154" s="269"/>
      <c r="H154" s="268"/>
    </row>
    <row r="155" spans="6:8">
      <c r="F155" s="269"/>
      <c r="H155" s="268"/>
    </row>
    <row r="156" spans="6:8">
      <c r="F156" s="269"/>
      <c r="H156" s="268"/>
    </row>
    <row r="157" spans="6:8">
      <c r="F157" s="269"/>
      <c r="H157" s="268"/>
    </row>
    <row r="158" spans="6:8">
      <c r="F158" s="269"/>
      <c r="H158" s="268"/>
    </row>
    <row r="159" spans="6:8">
      <c r="F159" s="269"/>
      <c r="H159" s="268"/>
    </row>
    <row r="160" spans="6:8">
      <c r="F160" s="269"/>
      <c r="H160" s="268"/>
    </row>
    <row r="161" spans="6:8">
      <c r="F161" s="269"/>
      <c r="H161" s="268"/>
    </row>
    <row r="162" spans="6:8">
      <c r="F162" s="269"/>
      <c r="H162" s="268"/>
    </row>
    <row r="163" spans="6:8">
      <c r="F163" s="269"/>
      <c r="H163" s="268"/>
    </row>
    <row r="164" spans="6:8">
      <c r="F164" s="269"/>
      <c r="H164" s="268"/>
    </row>
    <row r="165" spans="6:8">
      <c r="F165" s="269"/>
      <c r="H165" s="268"/>
    </row>
    <row r="166" spans="6:8">
      <c r="F166" s="269"/>
      <c r="H166" s="268"/>
    </row>
    <row r="167" spans="6:8">
      <c r="F167" s="269"/>
      <c r="H167" s="268"/>
    </row>
    <row r="168" spans="6:8">
      <c r="F168" s="269"/>
      <c r="H168" s="268"/>
    </row>
    <row r="169" spans="6:8">
      <c r="F169" s="269"/>
      <c r="H169" s="268"/>
    </row>
    <row r="170" spans="6:8">
      <c r="F170" s="269"/>
      <c r="H170" s="268"/>
    </row>
    <row r="171" spans="6:8">
      <c r="F171" s="269"/>
      <c r="H171" s="268"/>
    </row>
    <row r="172" spans="6:8">
      <c r="F172" s="269"/>
      <c r="H172" s="268"/>
    </row>
    <row r="173" spans="6:8">
      <c r="F173" s="269"/>
      <c r="H173" s="268"/>
    </row>
    <row r="174" spans="6:8">
      <c r="F174" s="269"/>
      <c r="H174" s="268"/>
    </row>
    <row r="175" spans="6:8">
      <c r="F175" s="269"/>
      <c r="H175" s="268"/>
    </row>
    <row r="176" spans="6:8">
      <c r="F176" s="269"/>
      <c r="H176" s="268"/>
    </row>
    <row r="177" spans="6:8">
      <c r="F177" s="269"/>
      <c r="H177" s="268"/>
    </row>
    <row r="178" spans="6:8">
      <c r="F178" s="269"/>
      <c r="H178" s="268"/>
    </row>
    <row r="179" spans="6:8">
      <c r="F179" s="269"/>
      <c r="H179" s="268"/>
    </row>
    <row r="180" spans="6:8">
      <c r="F180" s="269"/>
      <c r="H180" s="268"/>
    </row>
    <row r="181" spans="6:8">
      <c r="F181" s="269"/>
      <c r="H181" s="268"/>
    </row>
    <row r="182" spans="6:8">
      <c r="F182" s="269"/>
      <c r="H182" s="268"/>
    </row>
    <row r="183" spans="6:8">
      <c r="F183" s="269"/>
      <c r="H183" s="268"/>
    </row>
    <row r="184" spans="6:8">
      <c r="F184" s="269"/>
      <c r="H184" s="268"/>
    </row>
    <row r="185" spans="6:8">
      <c r="F185" s="269"/>
      <c r="H185" s="268"/>
    </row>
    <row r="186" spans="6:8">
      <c r="F186" s="269"/>
      <c r="H186" s="268"/>
    </row>
    <row r="187" spans="6:8">
      <c r="F187" s="269"/>
      <c r="H187" s="268"/>
    </row>
    <row r="188" spans="6:8">
      <c r="F188" s="269"/>
      <c r="H188" s="268"/>
    </row>
    <row r="189" spans="6:8">
      <c r="F189" s="269"/>
      <c r="H189" s="268"/>
    </row>
    <row r="190" spans="6:8">
      <c r="F190" s="269"/>
      <c r="H190" s="268"/>
    </row>
    <row r="191" spans="6:8">
      <c r="F191" s="269"/>
      <c r="H191" s="268"/>
    </row>
    <row r="192" spans="6:8">
      <c r="F192" s="269"/>
      <c r="H192" s="268"/>
    </row>
    <row r="193" spans="6:8">
      <c r="F193" s="269"/>
      <c r="H193" s="268"/>
    </row>
    <row r="194" spans="6:8">
      <c r="F194" s="269"/>
      <c r="H194" s="268"/>
    </row>
    <row r="195" spans="6:8">
      <c r="F195" s="269"/>
      <c r="H195" s="268"/>
    </row>
    <row r="196" spans="6:8">
      <c r="F196" s="269"/>
      <c r="H196" s="268"/>
    </row>
    <row r="197" spans="6:8">
      <c r="F197" s="269"/>
      <c r="H197" s="268"/>
    </row>
    <row r="198" spans="6:8">
      <c r="F198" s="269"/>
      <c r="H198" s="268"/>
    </row>
    <row r="199" spans="6:8">
      <c r="F199" s="269"/>
      <c r="H199" s="268"/>
    </row>
    <row r="200" spans="6:8">
      <c r="F200" s="269"/>
      <c r="H200" s="268"/>
    </row>
    <row r="201" spans="6:8">
      <c r="F201" s="269"/>
      <c r="H201" s="268"/>
    </row>
    <row r="202" spans="6:8">
      <c r="F202" s="269"/>
      <c r="H202" s="268"/>
    </row>
    <row r="203" spans="6:8">
      <c r="F203" s="269"/>
      <c r="H203" s="268"/>
    </row>
    <row r="204" spans="6:8">
      <c r="F204" s="269"/>
      <c r="H204" s="268"/>
    </row>
    <row r="205" spans="6:8">
      <c r="F205" s="269"/>
      <c r="H205" s="268"/>
    </row>
    <row r="206" spans="6:8">
      <c r="F206" s="269"/>
      <c r="H206" s="268"/>
    </row>
    <row r="207" spans="6:8">
      <c r="F207" s="269"/>
      <c r="H207" s="268"/>
    </row>
    <row r="208" spans="6:8">
      <c r="F208" s="269"/>
      <c r="H208" s="268"/>
    </row>
    <row r="209" spans="6:8">
      <c r="F209" s="269"/>
      <c r="H209" s="268"/>
    </row>
    <row r="210" spans="6:8">
      <c r="F210" s="269"/>
      <c r="H210" s="268"/>
    </row>
    <row r="211" spans="6:8">
      <c r="F211" s="269"/>
      <c r="H211" s="268"/>
    </row>
    <row r="212" spans="6:8">
      <c r="F212" s="269"/>
      <c r="H212" s="268"/>
    </row>
    <row r="213" spans="6:8">
      <c r="F213" s="269"/>
      <c r="H213" s="268"/>
    </row>
    <row r="214" spans="6:8">
      <c r="F214" s="269"/>
      <c r="H214" s="268"/>
    </row>
    <row r="215" spans="6:8">
      <c r="F215" s="269"/>
      <c r="H215" s="268"/>
    </row>
    <row r="216" spans="6:8">
      <c r="F216" s="269"/>
      <c r="H216" s="268"/>
    </row>
    <row r="217" spans="6:8">
      <c r="F217" s="269"/>
      <c r="H217" s="268"/>
    </row>
    <row r="218" spans="6:8">
      <c r="F218" s="269"/>
      <c r="H218" s="268"/>
    </row>
    <row r="219" spans="6:8">
      <c r="F219" s="269"/>
      <c r="H219" s="268"/>
    </row>
    <row r="220" spans="6:8">
      <c r="F220" s="269"/>
      <c r="H220" s="268"/>
    </row>
    <row r="221" spans="6:8">
      <c r="F221" s="269"/>
      <c r="H221" s="268"/>
    </row>
    <row r="222" spans="6:8">
      <c r="F222" s="269"/>
      <c r="H222" s="268"/>
    </row>
    <row r="223" spans="6:8">
      <c r="F223" s="269"/>
      <c r="H223" s="268"/>
    </row>
    <row r="224" spans="6:8">
      <c r="F224" s="269"/>
      <c r="H224" s="268"/>
    </row>
    <row r="225" spans="6:8">
      <c r="F225" s="269"/>
      <c r="H225" s="268"/>
    </row>
    <row r="226" spans="6:8">
      <c r="F226" s="269"/>
      <c r="H226" s="268"/>
    </row>
    <row r="227" spans="6:8">
      <c r="F227" s="269"/>
      <c r="H227" s="268"/>
    </row>
    <row r="228" spans="6:8">
      <c r="F228" s="269"/>
      <c r="H228" s="268"/>
    </row>
    <row r="229" spans="6:8">
      <c r="F229" s="269"/>
      <c r="H229" s="268"/>
    </row>
    <row r="230" spans="6:8">
      <c r="F230" s="269"/>
      <c r="H230" s="268"/>
    </row>
    <row r="231" spans="6:8">
      <c r="F231" s="269"/>
      <c r="H231" s="268"/>
    </row>
    <row r="232" spans="6:8">
      <c r="F232" s="269"/>
      <c r="H232" s="268"/>
    </row>
    <row r="233" spans="6:8">
      <c r="F233" s="269"/>
      <c r="H233" s="268"/>
    </row>
    <row r="234" spans="6:8">
      <c r="F234" s="269"/>
      <c r="H234" s="268"/>
    </row>
    <row r="235" spans="6:8">
      <c r="F235" s="269"/>
      <c r="H235" s="268"/>
    </row>
    <row r="236" spans="6:8">
      <c r="F236" s="269"/>
      <c r="H236" s="268"/>
    </row>
    <row r="237" spans="6:8">
      <c r="F237" s="269"/>
      <c r="H237" s="268"/>
    </row>
    <row r="238" spans="6:8">
      <c r="F238" s="269"/>
      <c r="H238" s="268"/>
    </row>
    <row r="239" spans="6:8">
      <c r="F239" s="269"/>
      <c r="H239" s="268"/>
    </row>
    <row r="240" spans="6:8">
      <c r="F240" s="269"/>
      <c r="H240" s="268"/>
    </row>
    <row r="241" spans="6:8">
      <c r="F241" s="269"/>
      <c r="H241" s="268"/>
    </row>
    <row r="242" spans="6:8">
      <c r="F242" s="269"/>
      <c r="H242" s="268"/>
    </row>
    <row r="243" spans="6:8">
      <c r="F243" s="269"/>
      <c r="H243" s="268"/>
    </row>
    <row r="244" spans="6:8">
      <c r="F244" s="269"/>
      <c r="H244" s="268"/>
    </row>
    <row r="245" spans="6:8">
      <c r="F245" s="269"/>
      <c r="H245" s="268"/>
    </row>
    <row r="246" spans="6:8">
      <c r="F246" s="269"/>
      <c r="H246" s="268"/>
    </row>
    <row r="247" spans="6:8">
      <c r="F247" s="269"/>
      <c r="H247" s="268"/>
    </row>
    <row r="248" spans="6:8">
      <c r="F248" s="269"/>
      <c r="H248" s="268"/>
    </row>
    <row r="249" spans="6:8">
      <c r="F249" s="269"/>
      <c r="H249" s="268"/>
    </row>
    <row r="250" spans="6:8">
      <c r="F250" s="269"/>
      <c r="H250" s="268"/>
    </row>
    <row r="251" spans="6:8">
      <c r="F251" s="269"/>
      <c r="H251" s="268"/>
    </row>
    <row r="252" spans="6:8">
      <c r="F252" s="269"/>
      <c r="H252" s="268"/>
    </row>
    <row r="253" spans="6:8">
      <c r="F253" s="269"/>
      <c r="H253" s="268"/>
    </row>
    <row r="254" spans="6:8">
      <c r="F254" s="269"/>
      <c r="H254" s="268"/>
    </row>
    <row r="255" spans="6:8">
      <c r="F255" s="269"/>
      <c r="H255" s="268"/>
    </row>
    <row r="256" spans="6:8">
      <c r="F256" s="269"/>
      <c r="H256" s="268"/>
    </row>
    <row r="257" spans="6:8">
      <c r="F257" s="269"/>
      <c r="H257" s="268"/>
    </row>
    <row r="258" spans="6:8">
      <c r="F258" s="269"/>
      <c r="H258" s="268"/>
    </row>
    <row r="259" spans="6:8">
      <c r="F259" s="269"/>
      <c r="H259" s="268"/>
    </row>
    <row r="260" spans="6:8">
      <c r="F260" s="269"/>
      <c r="H260" s="268"/>
    </row>
    <row r="261" spans="6:8">
      <c r="F261" s="269"/>
      <c r="H261" s="268"/>
    </row>
  </sheetData>
  <mergeCells count="6">
    <mergeCell ref="A2:F2"/>
    <mergeCell ref="A4:A5"/>
    <mergeCell ref="B4:B5"/>
    <mergeCell ref="C4:C5"/>
    <mergeCell ref="D4:D5"/>
    <mergeCell ref="E4:J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X32"/>
  <sheetViews>
    <sheetView topLeftCell="A10" workbookViewId="0">
      <selection activeCell="D35" sqref="D35"/>
    </sheetView>
  </sheetViews>
  <sheetFormatPr defaultColWidth="10" defaultRowHeight="13.5"/>
  <cols>
    <col min="1" max="1" width="17" style="1" customWidth="1"/>
    <col min="2" max="2" width="6.375" style="1" customWidth="1"/>
    <col min="3" max="3" width="9" style="1" customWidth="1"/>
    <col min="4" max="4" width="8.875" style="1" customWidth="1"/>
    <col min="5" max="5" width="8.125" style="1" customWidth="1"/>
    <col min="6" max="15" width="6.375" style="1" customWidth="1"/>
    <col min="16" max="16" width="10.5" style="1" customWidth="1"/>
    <col min="17" max="17" width="8.625" style="1" customWidth="1"/>
    <col min="18" max="18" width="9.875" style="1" customWidth="1"/>
    <col min="19" max="19" width="9.5" style="1" customWidth="1"/>
    <col min="20" max="20" width="8.125" style="1" customWidth="1"/>
    <col min="21" max="21" width="9.375" style="1" customWidth="1"/>
    <col min="22" max="22" width="9.625" style="1" customWidth="1"/>
    <col min="23" max="16384" width="10" style="1"/>
  </cols>
  <sheetData>
    <row r="2" spans="1:24" ht="23.25" customHeight="1">
      <c r="A2" s="368" t="s">
        <v>33</v>
      </c>
      <c r="B2" s="368"/>
      <c r="C2" s="368"/>
      <c r="D2" s="368"/>
      <c r="E2" s="368"/>
      <c r="F2" s="368"/>
      <c r="G2" s="368"/>
      <c r="H2" s="368"/>
    </row>
    <row r="3" spans="1:24" ht="23.25" customHeight="1">
      <c r="A3" s="2" t="s">
        <v>34</v>
      </c>
      <c r="V3" s="3" t="s">
        <v>35</v>
      </c>
    </row>
    <row r="4" spans="1:24" s="4" customFormat="1" ht="21.75" customHeight="1">
      <c r="A4" s="369" t="s">
        <v>473</v>
      </c>
      <c r="B4" s="371" t="s">
        <v>36</v>
      </c>
      <c r="C4" s="372" t="s">
        <v>37</v>
      </c>
      <c r="D4" s="372" t="s">
        <v>38</v>
      </c>
      <c r="E4" s="372" t="s">
        <v>39</v>
      </c>
      <c r="F4" s="371" t="s">
        <v>40</v>
      </c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2" t="s">
        <v>41</v>
      </c>
      <c r="V4" s="372" t="s">
        <v>42</v>
      </c>
    </row>
    <row r="5" spans="1:24" s="4" customFormat="1" ht="45.75" customHeight="1">
      <c r="A5" s="370"/>
      <c r="B5" s="371"/>
      <c r="C5" s="372"/>
      <c r="D5" s="372"/>
      <c r="E5" s="372"/>
      <c r="F5" s="5" t="s">
        <v>43</v>
      </c>
      <c r="G5" s="5" t="s">
        <v>13</v>
      </c>
      <c r="H5" s="5" t="s">
        <v>14</v>
      </c>
      <c r="I5" s="5" t="s">
        <v>44</v>
      </c>
      <c r="J5" s="5" t="s">
        <v>45</v>
      </c>
      <c r="K5" s="5" t="s">
        <v>46</v>
      </c>
      <c r="L5" s="5" t="s">
        <v>47</v>
      </c>
      <c r="M5" s="5" t="s">
        <v>48</v>
      </c>
      <c r="N5" s="5" t="s">
        <v>49</v>
      </c>
      <c r="O5" s="5" t="s">
        <v>21</v>
      </c>
      <c r="P5" s="5" t="s">
        <v>50</v>
      </c>
      <c r="Q5" s="6" t="s">
        <v>51</v>
      </c>
      <c r="R5" s="6" t="s">
        <v>52</v>
      </c>
      <c r="S5" s="6" t="s">
        <v>25</v>
      </c>
      <c r="T5" s="6" t="s">
        <v>53</v>
      </c>
      <c r="U5" s="372"/>
      <c r="V5" s="372"/>
    </row>
    <row r="6" spans="1:24" s="11" customFormat="1" ht="21" customHeight="1">
      <c r="A6" s="323">
        <v>2017</v>
      </c>
      <c r="B6" s="324">
        <v>263</v>
      </c>
      <c r="C6" s="324">
        <v>1</v>
      </c>
      <c r="D6" s="324">
        <v>3</v>
      </c>
      <c r="E6" s="324">
        <v>0</v>
      </c>
      <c r="F6" s="324">
        <v>257</v>
      </c>
      <c r="G6" s="324">
        <v>0</v>
      </c>
      <c r="H6" s="324">
        <v>0</v>
      </c>
      <c r="I6" s="324">
        <v>0</v>
      </c>
      <c r="J6" s="324">
        <v>3</v>
      </c>
      <c r="K6" s="324">
        <v>10</v>
      </c>
      <c r="L6" s="324">
        <v>71</v>
      </c>
      <c r="M6" s="324">
        <v>95</v>
      </c>
      <c r="N6" s="324">
        <v>43</v>
      </c>
      <c r="O6" s="324">
        <v>27</v>
      </c>
      <c r="P6" s="324">
        <v>0</v>
      </c>
      <c r="Q6" s="324">
        <v>0</v>
      </c>
      <c r="R6" s="324">
        <v>6</v>
      </c>
      <c r="S6" s="324">
        <v>0</v>
      </c>
      <c r="T6" s="324">
        <v>2</v>
      </c>
      <c r="U6" s="324">
        <v>0</v>
      </c>
      <c r="V6" s="325">
        <v>2</v>
      </c>
      <c r="W6" s="4"/>
      <c r="X6" s="4"/>
    </row>
    <row r="7" spans="1:24" s="11" customFormat="1" ht="21" customHeight="1">
      <c r="A7" s="326">
        <v>2018</v>
      </c>
      <c r="B7" s="27">
        <v>329</v>
      </c>
      <c r="C7" s="27">
        <v>1</v>
      </c>
      <c r="D7" s="27">
        <v>1</v>
      </c>
      <c r="E7" s="27">
        <v>0</v>
      </c>
      <c r="F7" s="27">
        <v>323</v>
      </c>
      <c r="G7" s="27">
        <v>0</v>
      </c>
      <c r="H7" s="27">
        <v>0</v>
      </c>
      <c r="I7" s="27">
        <v>0</v>
      </c>
      <c r="J7" s="27">
        <v>3</v>
      </c>
      <c r="K7" s="27">
        <v>23</v>
      </c>
      <c r="L7" s="27">
        <v>98</v>
      </c>
      <c r="M7" s="27">
        <v>94</v>
      </c>
      <c r="N7" s="27">
        <v>56</v>
      </c>
      <c r="O7" s="27">
        <v>41</v>
      </c>
      <c r="P7" s="27">
        <v>0</v>
      </c>
      <c r="Q7" s="27">
        <v>0</v>
      </c>
      <c r="R7" s="27">
        <v>7</v>
      </c>
      <c r="S7" s="27">
        <v>0</v>
      </c>
      <c r="T7" s="27">
        <v>1</v>
      </c>
      <c r="U7" s="27">
        <v>0</v>
      </c>
      <c r="V7" s="28">
        <v>4</v>
      </c>
      <c r="W7" s="4"/>
      <c r="X7" s="4"/>
    </row>
    <row r="8" spans="1:24" s="11" customFormat="1" ht="21" customHeight="1">
      <c r="A8" s="326">
        <v>2019</v>
      </c>
      <c r="B8" s="27">
        <v>318</v>
      </c>
      <c r="C8" s="27">
        <v>1</v>
      </c>
      <c r="D8" s="27">
        <v>4</v>
      </c>
      <c r="E8" s="27">
        <v>0</v>
      </c>
      <c r="F8" s="27">
        <v>311</v>
      </c>
      <c r="G8" s="27">
        <v>0</v>
      </c>
      <c r="H8" s="27">
        <v>0</v>
      </c>
      <c r="I8" s="27">
        <v>0</v>
      </c>
      <c r="J8" s="27">
        <v>3</v>
      </c>
      <c r="K8" s="27">
        <v>18</v>
      </c>
      <c r="L8" s="27">
        <v>82</v>
      </c>
      <c r="M8" s="27">
        <v>111</v>
      </c>
      <c r="N8" s="27">
        <v>51</v>
      </c>
      <c r="O8" s="27">
        <v>41</v>
      </c>
      <c r="P8" s="27">
        <v>0</v>
      </c>
      <c r="Q8" s="27">
        <v>0</v>
      </c>
      <c r="R8" s="27">
        <v>4</v>
      </c>
      <c r="S8" s="27">
        <v>0</v>
      </c>
      <c r="T8" s="27">
        <v>1</v>
      </c>
      <c r="U8" s="27">
        <v>0</v>
      </c>
      <c r="V8" s="28">
        <v>2</v>
      </c>
      <c r="W8" s="4"/>
      <c r="X8" s="4"/>
    </row>
    <row r="9" spans="1:24" s="11" customFormat="1" ht="21" customHeight="1">
      <c r="A9" s="326">
        <v>2020</v>
      </c>
      <c r="B9" s="27">
        <v>301</v>
      </c>
      <c r="C9" s="27">
        <v>1</v>
      </c>
      <c r="D9" s="27">
        <v>1</v>
      </c>
      <c r="E9" s="27">
        <v>0</v>
      </c>
      <c r="F9" s="27">
        <v>297</v>
      </c>
      <c r="G9" s="27">
        <v>0</v>
      </c>
      <c r="H9" s="27">
        <v>0</v>
      </c>
      <c r="I9" s="27">
        <v>0</v>
      </c>
      <c r="J9" s="27">
        <v>3</v>
      </c>
      <c r="K9" s="27">
        <v>16</v>
      </c>
      <c r="L9" s="27">
        <v>77</v>
      </c>
      <c r="M9" s="27">
        <v>102</v>
      </c>
      <c r="N9" s="27">
        <v>54</v>
      </c>
      <c r="O9" s="27">
        <v>40</v>
      </c>
      <c r="P9" s="27">
        <v>0</v>
      </c>
      <c r="Q9" s="27">
        <v>0</v>
      </c>
      <c r="R9" s="27">
        <v>3</v>
      </c>
      <c r="S9" s="27">
        <v>0</v>
      </c>
      <c r="T9" s="27">
        <v>2</v>
      </c>
      <c r="U9" s="27">
        <v>0</v>
      </c>
      <c r="V9" s="28">
        <v>2</v>
      </c>
      <c r="W9" s="4"/>
      <c r="X9" s="4"/>
    </row>
    <row r="10" spans="1:24" s="11" customFormat="1" ht="21" customHeight="1">
      <c r="A10" s="326">
        <v>2021</v>
      </c>
      <c r="B10" s="27">
        <v>309</v>
      </c>
      <c r="C10" s="27">
        <v>1</v>
      </c>
      <c r="D10" s="27">
        <v>1</v>
      </c>
      <c r="E10" s="27">
        <v>0</v>
      </c>
      <c r="F10" s="27">
        <v>304</v>
      </c>
      <c r="G10" s="27">
        <v>0</v>
      </c>
      <c r="H10" s="27">
        <v>0</v>
      </c>
      <c r="I10" s="27">
        <v>0</v>
      </c>
      <c r="J10" s="27">
        <v>4</v>
      </c>
      <c r="K10" s="27">
        <v>17</v>
      </c>
      <c r="L10" s="27">
        <v>83</v>
      </c>
      <c r="M10" s="27">
        <v>99</v>
      </c>
      <c r="N10" s="27">
        <v>63</v>
      </c>
      <c r="O10" s="27">
        <v>31</v>
      </c>
      <c r="P10" s="27">
        <v>0</v>
      </c>
      <c r="Q10" s="27">
        <v>0</v>
      </c>
      <c r="R10" s="27">
        <v>5</v>
      </c>
      <c r="S10" s="27">
        <v>0</v>
      </c>
      <c r="T10" s="27">
        <v>2</v>
      </c>
      <c r="U10" s="27">
        <v>0</v>
      </c>
      <c r="V10" s="28">
        <v>3</v>
      </c>
      <c r="W10" s="4"/>
      <c r="X10" s="4"/>
    </row>
    <row r="11" spans="1:24" s="4" customFormat="1" ht="21" customHeight="1">
      <c r="A11" s="327">
        <v>2022</v>
      </c>
      <c r="B11" s="43">
        <f>SUM(B12:B30)</f>
        <v>299</v>
      </c>
      <c r="C11" s="43">
        <f t="shared" ref="C11:V11" si="0">SUM(C12:C30)</f>
        <v>1</v>
      </c>
      <c r="D11" s="43">
        <f t="shared" si="0"/>
        <v>1</v>
      </c>
      <c r="E11" s="43">
        <f t="shared" si="0"/>
        <v>0</v>
      </c>
      <c r="F11" s="43">
        <f t="shared" si="0"/>
        <v>293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4</v>
      </c>
      <c r="K11" s="43">
        <f t="shared" si="0"/>
        <v>18</v>
      </c>
      <c r="L11" s="43">
        <f t="shared" si="0"/>
        <v>84</v>
      </c>
      <c r="M11" s="43">
        <f t="shared" si="0"/>
        <v>89</v>
      </c>
      <c r="N11" s="43">
        <f t="shared" si="0"/>
        <v>61</v>
      </c>
      <c r="O11" s="43">
        <f t="shared" si="0"/>
        <v>30</v>
      </c>
      <c r="P11" s="43">
        <f t="shared" si="0"/>
        <v>0</v>
      </c>
      <c r="Q11" s="43">
        <f t="shared" si="0"/>
        <v>0</v>
      </c>
      <c r="R11" s="43">
        <f t="shared" si="0"/>
        <v>5</v>
      </c>
      <c r="S11" s="43">
        <f t="shared" si="0"/>
        <v>0</v>
      </c>
      <c r="T11" s="43">
        <f t="shared" si="0"/>
        <v>2</v>
      </c>
      <c r="U11" s="43">
        <f t="shared" si="0"/>
        <v>0</v>
      </c>
      <c r="V11" s="75">
        <f t="shared" si="0"/>
        <v>4</v>
      </c>
    </row>
    <row r="12" spans="1:24" s="4" customFormat="1" ht="21" customHeight="1">
      <c r="A12" s="328" t="s">
        <v>54</v>
      </c>
      <c r="B12" s="33">
        <f>SUM(C12:F12,U12:V12)</f>
        <v>18</v>
      </c>
      <c r="C12" s="33">
        <v>0</v>
      </c>
      <c r="D12" s="33">
        <v>0</v>
      </c>
      <c r="E12" s="33">
        <v>0</v>
      </c>
      <c r="F12" s="33">
        <f>SUM(G12:T12)</f>
        <v>18</v>
      </c>
      <c r="G12" s="33">
        <v>0</v>
      </c>
      <c r="H12" s="33">
        <v>0</v>
      </c>
      <c r="I12" s="34">
        <v>0</v>
      </c>
      <c r="J12" s="35">
        <v>1</v>
      </c>
      <c r="K12" s="35">
        <v>0</v>
      </c>
      <c r="L12" s="35">
        <v>5</v>
      </c>
      <c r="M12" s="35">
        <v>6</v>
      </c>
      <c r="N12" s="35">
        <v>5</v>
      </c>
      <c r="O12" s="35">
        <v>1</v>
      </c>
      <c r="P12" s="33">
        <v>0</v>
      </c>
      <c r="Q12" s="33">
        <v>0</v>
      </c>
      <c r="R12" s="35">
        <v>0</v>
      </c>
      <c r="S12" s="34">
        <v>0</v>
      </c>
      <c r="T12" s="35">
        <v>0</v>
      </c>
      <c r="U12" s="33">
        <v>0</v>
      </c>
      <c r="V12" s="36">
        <v>0</v>
      </c>
    </row>
    <row r="13" spans="1:24" s="4" customFormat="1" ht="21" customHeight="1">
      <c r="A13" s="328" t="s">
        <v>55</v>
      </c>
      <c r="B13" s="33">
        <f t="shared" ref="B13:B29" si="1">SUM(C13:F13,U13:V13)</f>
        <v>20</v>
      </c>
      <c r="C13" s="33">
        <v>0</v>
      </c>
      <c r="D13" s="33">
        <v>0</v>
      </c>
      <c r="E13" s="33">
        <v>0</v>
      </c>
      <c r="F13" s="33">
        <f t="shared" ref="F13:F30" si="2">SUM(G13:T13)</f>
        <v>20</v>
      </c>
      <c r="G13" s="33">
        <v>0</v>
      </c>
      <c r="H13" s="33">
        <v>0</v>
      </c>
      <c r="I13" s="34">
        <v>0</v>
      </c>
      <c r="J13" s="35">
        <v>1</v>
      </c>
      <c r="K13" s="35">
        <v>1</v>
      </c>
      <c r="L13" s="35">
        <v>6</v>
      </c>
      <c r="M13" s="35">
        <v>6</v>
      </c>
      <c r="N13" s="35">
        <v>3</v>
      </c>
      <c r="O13" s="35">
        <v>3</v>
      </c>
      <c r="P13" s="33">
        <v>0</v>
      </c>
      <c r="Q13" s="33">
        <v>0</v>
      </c>
      <c r="R13" s="35">
        <v>0</v>
      </c>
      <c r="S13" s="34">
        <v>0</v>
      </c>
      <c r="T13" s="35">
        <v>0</v>
      </c>
      <c r="U13" s="33">
        <v>0</v>
      </c>
      <c r="V13" s="36">
        <v>0</v>
      </c>
    </row>
    <row r="14" spans="1:24" s="4" customFormat="1" ht="21" customHeight="1">
      <c r="A14" s="328" t="s">
        <v>56</v>
      </c>
      <c r="B14" s="33">
        <f t="shared" si="1"/>
        <v>17</v>
      </c>
      <c r="C14" s="33">
        <v>0</v>
      </c>
      <c r="D14" s="33">
        <v>0</v>
      </c>
      <c r="E14" s="33">
        <v>0</v>
      </c>
      <c r="F14" s="33">
        <f t="shared" si="2"/>
        <v>17</v>
      </c>
      <c r="G14" s="33">
        <v>0</v>
      </c>
      <c r="H14" s="33">
        <v>0</v>
      </c>
      <c r="I14" s="34">
        <v>0</v>
      </c>
      <c r="J14" s="35">
        <v>0</v>
      </c>
      <c r="K14" s="35">
        <v>1</v>
      </c>
      <c r="L14" s="35">
        <v>4</v>
      </c>
      <c r="M14" s="35">
        <v>7</v>
      </c>
      <c r="N14" s="35">
        <v>4</v>
      </c>
      <c r="O14" s="35">
        <v>1</v>
      </c>
      <c r="P14" s="33">
        <v>0</v>
      </c>
      <c r="Q14" s="33">
        <v>0</v>
      </c>
      <c r="R14" s="35">
        <v>0</v>
      </c>
      <c r="S14" s="34">
        <v>0</v>
      </c>
      <c r="T14" s="35">
        <v>0</v>
      </c>
      <c r="U14" s="33">
        <v>0</v>
      </c>
      <c r="V14" s="36">
        <v>0</v>
      </c>
    </row>
    <row r="15" spans="1:24" s="4" customFormat="1" ht="21" customHeight="1">
      <c r="A15" s="328" t="s">
        <v>57</v>
      </c>
      <c r="B15" s="33">
        <f t="shared" si="1"/>
        <v>17</v>
      </c>
      <c r="C15" s="33">
        <v>0</v>
      </c>
      <c r="D15" s="33">
        <v>0</v>
      </c>
      <c r="E15" s="33">
        <v>0</v>
      </c>
      <c r="F15" s="33">
        <f t="shared" si="2"/>
        <v>17</v>
      </c>
      <c r="G15" s="33">
        <v>0</v>
      </c>
      <c r="H15" s="33">
        <v>0</v>
      </c>
      <c r="I15" s="34">
        <v>0</v>
      </c>
      <c r="J15" s="35">
        <v>0</v>
      </c>
      <c r="K15" s="35">
        <v>1</v>
      </c>
      <c r="L15" s="35">
        <v>4</v>
      </c>
      <c r="M15" s="35">
        <v>6</v>
      </c>
      <c r="N15" s="35">
        <v>4</v>
      </c>
      <c r="O15" s="35">
        <v>2</v>
      </c>
      <c r="P15" s="33">
        <v>0</v>
      </c>
      <c r="Q15" s="33">
        <v>0</v>
      </c>
      <c r="R15" s="35">
        <v>0</v>
      </c>
      <c r="S15" s="34">
        <v>0</v>
      </c>
      <c r="T15" s="35">
        <v>0</v>
      </c>
      <c r="U15" s="33">
        <v>0</v>
      </c>
      <c r="V15" s="36">
        <v>0</v>
      </c>
    </row>
    <row r="16" spans="1:24" s="4" customFormat="1" ht="21" customHeight="1">
      <c r="A16" s="328" t="s">
        <v>458</v>
      </c>
      <c r="B16" s="33">
        <f t="shared" si="1"/>
        <v>15</v>
      </c>
      <c r="C16" s="33">
        <v>0</v>
      </c>
      <c r="D16" s="33">
        <v>0</v>
      </c>
      <c r="E16" s="33">
        <v>0</v>
      </c>
      <c r="F16" s="33">
        <f t="shared" si="2"/>
        <v>15</v>
      </c>
      <c r="G16" s="33">
        <v>0</v>
      </c>
      <c r="H16" s="33">
        <v>0</v>
      </c>
      <c r="I16" s="34">
        <v>0</v>
      </c>
      <c r="J16" s="35">
        <v>0</v>
      </c>
      <c r="K16" s="35">
        <v>1</v>
      </c>
      <c r="L16" s="35">
        <v>4</v>
      </c>
      <c r="M16" s="35">
        <v>5</v>
      </c>
      <c r="N16" s="35">
        <v>2</v>
      </c>
      <c r="O16" s="35">
        <v>2</v>
      </c>
      <c r="P16" s="33">
        <v>0</v>
      </c>
      <c r="Q16" s="33">
        <v>0</v>
      </c>
      <c r="R16" s="35">
        <v>0</v>
      </c>
      <c r="S16" s="34">
        <v>0</v>
      </c>
      <c r="T16" s="35">
        <v>1</v>
      </c>
      <c r="U16" s="33">
        <v>0</v>
      </c>
      <c r="V16" s="36">
        <v>0</v>
      </c>
    </row>
    <row r="17" spans="1:22" s="4" customFormat="1" ht="21" customHeight="1">
      <c r="A17" s="328" t="s">
        <v>459</v>
      </c>
      <c r="B17" s="33">
        <f t="shared" si="1"/>
        <v>17</v>
      </c>
      <c r="C17" s="33">
        <v>0</v>
      </c>
      <c r="D17" s="33">
        <v>0</v>
      </c>
      <c r="E17" s="33">
        <v>0</v>
      </c>
      <c r="F17" s="33">
        <f t="shared" si="2"/>
        <v>17</v>
      </c>
      <c r="G17" s="33">
        <v>0</v>
      </c>
      <c r="H17" s="33">
        <v>0</v>
      </c>
      <c r="I17" s="34">
        <v>0</v>
      </c>
      <c r="J17" s="35">
        <v>0</v>
      </c>
      <c r="K17" s="35">
        <v>1</v>
      </c>
      <c r="L17" s="35">
        <v>5</v>
      </c>
      <c r="M17" s="35">
        <v>5</v>
      </c>
      <c r="N17" s="35">
        <v>3</v>
      </c>
      <c r="O17" s="35">
        <v>2</v>
      </c>
      <c r="P17" s="33">
        <v>0</v>
      </c>
      <c r="Q17" s="33">
        <v>0</v>
      </c>
      <c r="R17" s="35">
        <v>1</v>
      </c>
      <c r="S17" s="34">
        <v>0</v>
      </c>
      <c r="T17" s="35">
        <v>0</v>
      </c>
      <c r="U17" s="33">
        <v>0</v>
      </c>
      <c r="V17" s="36">
        <v>0</v>
      </c>
    </row>
    <row r="18" spans="1:22" s="4" customFormat="1" ht="21" customHeight="1">
      <c r="A18" s="328" t="s">
        <v>460</v>
      </c>
      <c r="B18" s="33">
        <f t="shared" si="1"/>
        <v>12</v>
      </c>
      <c r="C18" s="33">
        <v>0</v>
      </c>
      <c r="D18" s="33">
        <v>0</v>
      </c>
      <c r="E18" s="33">
        <v>0</v>
      </c>
      <c r="F18" s="33">
        <f t="shared" si="2"/>
        <v>11</v>
      </c>
      <c r="G18" s="33">
        <v>0</v>
      </c>
      <c r="H18" s="33">
        <v>0</v>
      </c>
      <c r="I18" s="34">
        <v>0</v>
      </c>
      <c r="J18" s="35">
        <v>0</v>
      </c>
      <c r="K18" s="35">
        <v>1</v>
      </c>
      <c r="L18" s="35">
        <v>4</v>
      </c>
      <c r="M18" s="35">
        <v>1</v>
      </c>
      <c r="N18" s="35">
        <v>4</v>
      </c>
      <c r="O18" s="35">
        <v>1</v>
      </c>
      <c r="P18" s="33">
        <v>0</v>
      </c>
      <c r="Q18" s="33">
        <v>0</v>
      </c>
      <c r="R18" s="35">
        <v>0</v>
      </c>
      <c r="S18" s="34">
        <v>0</v>
      </c>
      <c r="T18" s="35">
        <v>0</v>
      </c>
      <c r="U18" s="33">
        <v>0</v>
      </c>
      <c r="V18" s="36">
        <v>1</v>
      </c>
    </row>
    <row r="19" spans="1:22" ht="21" customHeight="1">
      <c r="A19" s="329" t="s">
        <v>461</v>
      </c>
      <c r="B19" s="33">
        <f t="shared" si="1"/>
        <v>20</v>
      </c>
      <c r="C19" s="33">
        <v>0</v>
      </c>
      <c r="D19" s="33">
        <v>0</v>
      </c>
      <c r="E19" s="33">
        <v>0</v>
      </c>
      <c r="F19" s="33">
        <f t="shared" si="2"/>
        <v>20</v>
      </c>
      <c r="G19" s="34">
        <v>0</v>
      </c>
      <c r="H19" s="34">
        <v>0</v>
      </c>
      <c r="I19" s="34">
        <v>0</v>
      </c>
      <c r="J19" s="35">
        <v>0</v>
      </c>
      <c r="K19" s="35">
        <v>1</v>
      </c>
      <c r="L19" s="35">
        <v>5</v>
      </c>
      <c r="M19" s="35">
        <v>5</v>
      </c>
      <c r="N19" s="35">
        <v>6</v>
      </c>
      <c r="O19" s="35">
        <v>2</v>
      </c>
      <c r="P19" s="33">
        <v>0</v>
      </c>
      <c r="Q19" s="33">
        <v>0</v>
      </c>
      <c r="R19" s="35">
        <v>1</v>
      </c>
      <c r="S19" s="34">
        <v>0</v>
      </c>
      <c r="T19" s="35">
        <v>0</v>
      </c>
      <c r="U19" s="33">
        <v>0</v>
      </c>
      <c r="V19" s="36">
        <v>0</v>
      </c>
    </row>
    <row r="20" spans="1:22" ht="21" customHeight="1">
      <c r="A20" s="329" t="s">
        <v>462</v>
      </c>
      <c r="B20" s="33">
        <f t="shared" si="1"/>
        <v>20</v>
      </c>
      <c r="C20" s="33">
        <v>1</v>
      </c>
      <c r="D20" s="33">
        <v>0</v>
      </c>
      <c r="E20" s="33">
        <v>0</v>
      </c>
      <c r="F20" s="33">
        <f t="shared" si="2"/>
        <v>18</v>
      </c>
      <c r="G20" s="34">
        <v>0</v>
      </c>
      <c r="H20" s="34">
        <v>0</v>
      </c>
      <c r="I20" s="34">
        <v>0</v>
      </c>
      <c r="J20" s="35">
        <v>1</v>
      </c>
      <c r="K20" s="35">
        <v>1</v>
      </c>
      <c r="L20" s="35">
        <v>5</v>
      </c>
      <c r="M20" s="35">
        <v>4</v>
      </c>
      <c r="N20" s="35">
        <v>3</v>
      </c>
      <c r="O20" s="35">
        <v>3</v>
      </c>
      <c r="P20" s="33">
        <v>0</v>
      </c>
      <c r="Q20" s="33">
        <v>0</v>
      </c>
      <c r="R20" s="35">
        <v>1</v>
      </c>
      <c r="S20" s="34">
        <v>0</v>
      </c>
      <c r="T20" s="35">
        <v>0</v>
      </c>
      <c r="U20" s="33">
        <v>0</v>
      </c>
      <c r="V20" s="36">
        <v>1</v>
      </c>
    </row>
    <row r="21" spans="1:22" ht="21" customHeight="1">
      <c r="A21" s="330" t="s">
        <v>463</v>
      </c>
      <c r="B21" s="33">
        <f t="shared" si="1"/>
        <v>20</v>
      </c>
      <c r="C21" s="33">
        <v>0</v>
      </c>
      <c r="D21" s="33">
        <v>1</v>
      </c>
      <c r="E21" s="33">
        <v>0</v>
      </c>
      <c r="F21" s="33">
        <f t="shared" si="2"/>
        <v>18</v>
      </c>
      <c r="G21" s="34">
        <v>0</v>
      </c>
      <c r="H21" s="34">
        <v>0</v>
      </c>
      <c r="I21" s="34">
        <v>0</v>
      </c>
      <c r="J21" s="35">
        <v>0</v>
      </c>
      <c r="K21" s="35">
        <v>1</v>
      </c>
      <c r="L21" s="35">
        <v>6</v>
      </c>
      <c r="M21" s="35">
        <v>5</v>
      </c>
      <c r="N21" s="35">
        <v>4</v>
      </c>
      <c r="O21" s="35">
        <v>2</v>
      </c>
      <c r="P21" s="33">
        <v>0</v>
      </c>
      <c r="Q21" s="33">
        <v>0</v>
      </c>
      <c r="R21" s="35">
        <v>0</v>
      </c>
      <c r="S21" s="34">
        <v>0</v>
      </c>
      <c r="T21" s="35">
        <v>0</v>
      </c>
      <c r="U21" s="33">
        <v>0</v>
      </c>
      <c r="V21" s="36">
        <v>1</v>
      </c>
    </row>
    <row r="22" spans="1:22" ht="21" customHeight="1">
      <c r="A22" s="330" t="s">
        <v>464</v>
      </c>
      <c r="B22" s="33">
        <f t="shared" si="1"/>
        <v>13</v>
      </c>
      <c r="C22" s="33">
        <v>0</v>
      </c>
      <c r="D22" s="33">
        <v>0</v>
      </c>
      <c r="E22" s="33">
        <v>0</v>
      </c>
      <c r="F22" s="33">
        <f t="shared" si="2"/>
        <v>13</v>
      </c>
      <c r="G22" s="34">
        <v>0</v>
      </c>
      <c r="H22" s="34">
        <v>0</v>
      </c>
      <c r="I22" s="34">
        <v>0</v>
      </c>
      <c r="J22" s="35">
        <v>1</v>
      </c>
      <c r="K22" s="35">
        <v>1</v>
      </c>
      <c r="L22" s="35">
        <v>4</v>
      </c>
      <c r="M22" s="35">
        <v>3</v>
      </c>
      <c r="N22" s="35">
        <v>3</v>
      </c>
      <c r="O22" s="35">
        <v>1</v>
      </c>
      <c r="P22" s="33">
        <v>0</v>
      </c>
      <c r="Q22" s="33">
        <v>0</v>
      </c>
      <c r="R22" s="35">
        <v>0</v>
      </c>
      <c r="S22" s="34">
        <v>0</v>
      </c>
      <c r="T22" s="35">
        <v>0</v>
      </c>
      <c r="U22" s="33">
        <v>0</v>
      </c>
      <c r="V22" s="36">
        <v>0</v>
      </c>
    </row>
    <row r="23" spans="1:22" ht="21" customHeight="1">
      <c r="A23" s="330" t="s">
        <v>465</v>
      </c>
      <c r="B23" s="33">
        <f t="shared" si="1"/>
        <v>14</v>
      </c>
      <c r="C23" s="33">
        <v>0</v>
      </c>
      <c r="D23" s="33">
        <v>0</v>
      </c>
      <c r="E23" s="33">
        <v>0</v>
      </c>
      <c r="F23" s="33">
        <f t="shared" si="2"/>
        <v>13</v>
      </c>
      <c r="G23" s="34">
        <v>0</v>
      </c>
      <c r="H23" s="34">
        <v>0</v>
      </c>
      <c r="I23" s="34">
        <v>0</v>
      </c>
      <c r="J23" s="35">
        <v>0</v>
      </c>
      <c r="K23" s="35">
        <v>1</v>
      </c>
      <c r="L23" s="35">
        <v>4</v>
      </c>
      <c r="M23" s="35">
        <v>4</v>
      </c>
      <c r="N23" s="35">
        <v>3</v>
      </c>
      <c r="O23" s="35">
        <v>1</v>
      </c>
      <c r="P23" s="33">
        <v>0</v>
      </c>
      <c r="Q23" s="33">
        <v>0</v>
      </c>
      <c r="R23" s="35">
        <v>0</v>
      </c>
      <c r="S23" s="34">
        <v>0</v>
      </c>
      <c r="T23" s="35">
        <v>0</v>
      </c>
      <c r="U23" s="33">
        <v>0</v>
      </c>
      <c r="V23" s="36">
        <v>1</v>
      </c>
    </row>
    <row r="24" spans="1:22" ht="21" customHeight="1">
      <c r="A24" s="330" t="s">
        <v>466</v>
      </c>
      <c r="B24" s="33">
        <f t="shared" si="1"/>
        <v>16</v>
      </c>
      <c r="C24" s="33">
        <v>0</v>
      </c>
      <c r="D24" s="33">
        <v>0</v>
      </c>
      <c r="E24" s="33">
        <v>0</v>
      </c>
      <c r="F24" s="33">
        <f t="shared" si="2"/>
        <v>16</v>
      </c>
      <c r="G24" s="34">
        <v>0</v>
      </c>
      <c r="H24" s="34">
        <v>0</v>
      </c>
      <c r="I24" s="34">
        <v>0</v>
      </c>
      <c r="J24" s="35">
        <v>0</v>
      </c>
      <c r="K24" s="35">
        <v>1</v>
      </c>
      <c r="L24" s="35">
        <v>4</v>
      </c>
      <c r="M24" s="35">
        <v>6</v>
      </c>
      <c r="N24" s="35">
        <v>5</v>
      </c>
      <c r="O24" s="35">
        <v>0</v>
      </c>
      <c r="P24" s="33">
        <v>0</v>
      </c>
      <c r="Q24" s="33">
        <v>0</v>
      </c>
      <c r="R24" s="35">
        <v>0</v>
      </c>
      <c r="S24" s="34">
        <v>0</v>
      </c>
      <c r="T24" s="35">
        <v>0</v>
      </c>
      <c r="U24" s="33">
        <v>0</v>
      </c>
      <c r="V24" s="36">
        <v>0</v>
      </c>
    </row>
    <row r="25" spans="1:22" ht="21" customHeight="1">
      <c r="A25" s="330" t="s">
        <v>467</v>
      </c>
      <c r="B25" s="33">
        <f t="shared" si="1"/>
        <v>15</v>
      </c>
      <c r="C25" s="33">
        <v>0</v>
      </c>
      <c r="D25" s="33">
        <v>0</v>
      </c>
      <c r="E25" s="33">
        <v>0</v>
      </c>
      <c r="F25" s="33">
        <f t="shared" si="2"/>
        <v>15</v>
      </c>
      <c r="G25" s="34">
        <v>0</v>
      </c>
      <c r="H25" s="34">
        <v>0</v>
      </c>
      <c r="I25" s="34">
        <v>0</v>
      </c>
      <c r="J25" s="35">
        <v>0</v>
      </c>
      <c r="K25" s="35">
        <v>1</v>
      </c>
      <c r="L25" s="35">
        <v>5</v>
      </c>
      <c r="M25" s="35">
        <v>6</v>
      </c>
      <c r="N25" s="35">
        <v>2</v>
      </c>
      <c r="O25" s="35">
        <v>1</v>
      </c>
      <c r="P25" s="33">
        <v>0</v>
      </c>
      <c r="Q25" s="33">
        <v>0</v>
      </c>
      <c r="R25" s="35">
        <v>0</v>
      </c>
      <c r="S25" s="34">
        <v>0</v>
      </c>
      <c r="T25" s="35"/>
      <c r="U25" s="33">
        <v>0</v>
      </c>
      <c r="V25" s="36">
        <v>0</v>
      </c>
    </row>
    <row r="26" spans="1:22" ht="21" customHeight="1">
      <c r="A26" s="330" t="s">
        <v>468</v>
      </c>
      <c r="B26" s="33">
        <f t="shared" si="1"/>
        <v>13</v>
      </c>
      <c r="C26" s="33">
        <v>0</v>
      </c>
      <c r="D26" s="33">
        <v>0</v>
      </c>
      <c r="E26" s="33">
        <v>0</v>
      </c>
      <c r="F26" s="33">
        <f t="shared" si="2"/>
        <v>13</v>
      </c>
      <c r="G26" s="34">
        <v>0</v>
      </c>
      <c r="H26" s="34">
        <v>0</v>
      </c>
      <c r="I26" s="34">
        <v>0</v>
      </c>
      <c r="J26" s="35">
        <v>0</v>
      </c>
      <c r="K26" s="35">
        <v>1</v>
      </c>
      <c r="L26" s="35">
        <v>4</v>
      </c>
      <c r="M26" s="35">
        <v>4</v>
      </c>
      <c r="N26" s="35">
        <v>1</v>
      </c>
      <c r="O26" s="35">
        <v>1</v>
      </c>
      <c r="P26" s="33">
        <v>0</v>
      </c>
      <c r="Q26" s="33">
        <v>0</v>
      </c>
      <c r="R26" s="35">
        <v>2</v>
      </c>
      <c r="S26" s="34">
        <v>0</v>
      </c>
      <c r="T26" s="35">
        <v>0</v>
      </c>
      <c r="U26" s="33">
        <v>0</v>
      </c>
      <c r="V26" s="36">
        <v>0</v>
      </c>
    </row>
    <row r="27" spans="1:22" ht="21" customHeight="1">
      <c r="A27" s="330" t="s">
        <v>469</v>
      </c>
      <c r="B27" s="33">
        <f t="shared" si="1"/>
        <v>12</v>
      </c>
      <c r="C27" s="33">
        <v>0</v>
      </c>
      <c r="D27" s="33">
        <v>0</v>
      </c>
      <c r="E27" s="33">
        <v>0</v>
      </c>
      <c r="F27" s="33">
        <f t="shared" si="2"/>
        <v>12</v>
      </c>
      <c r="G27" s="34">
        <v>0</v>
      </c>
      <c r="H27" s="34">
        <v>0</v>
      </c>
      <c r="I27" s="34">
        <v>0</v>
      </c>
      <c r="J27" s="35">
        <v>0</v>
      </c>
      <c r="K27" s="35">
        <v>1</v>
      </c>
      <c r="L27" s="35">
        <v>4</v>
      </c>
      <c r="M27" s="35">
        <v>4</v>
      </c>
      <c r="N27" s="35">
        <v>1</v>
      </c>
      <c r="O27" s="35">
        <v>2</v>
      </c>
      <c r="P27" s="33">
        <v>0</v>
      </c>
      <c r="Q27" s="33">
        <v>0</v>
      </c>
      <c r="R27" s="35">
        <v>0</v>
      </c>
      <c r="S27" s="34">
        <v>0</v>
      </c>
      <c r="T27" s="35">
        <v>0</v>
      </c>
      <c r="U27" s="33">
        <v>0</v>
      </c>
      <c r="V27" s="36">
        <v>0</v>
      </c>
    </row>
    <row r="28" spans="1:22" ht="21" customHeight="1">
      <c r="A28" s="330" t="s">
        <v>470</v>
      </c>
      <c r="B28" s="33">
        <f t="shared" si="1"/>
        <v>14</v>
      </c>
      <c r="C28" s="33">
        <v>0</v>
      </c>
      <c r="D28" s="33">
        <v>0</v>
      </c>
      <c r="E28" s="33">
        <v>0</v>
      </c>
      <c r="F28" s="33">
        <f t="shared" si="2"/>
        <v>14</v>
      </c>
      <c r="G28" s="34">
        <v>0</v>
      </c>
      <c r="H28" s="34">
        <v>0</v>
      </c>
      <c r="I28" s="34">
        <v>0</v>
      </c>
      <c r="J28" s="35">
        <v>0</v>
      </c>
      <c r="K28" s="35">
        <v>1</v>
      </c>
      <c r="L28" s="35">
        <v>4</v>
      </c>
      <c r="M28" s="35">
        <v>5</v>
      </c>
      <c r="N28" s="35">
        <v>1</v>
      </c>
      <c r="O28" s="35">
        <v>2</v>
      </c>
      <c r="P28" s="33">
        <v>0</v>
      </c>
      <c r="Q28" s="33">
        <v>0</v>
      </c>
      <c r="R28" s="35">
        <v>0</v>
      </c>
      <c r="S28" s="34">
        <v>0</v>
      </c>
      <c r="T28" s="35">
        <v>1</v>
      </c>
      <c r="U28" s="33">
        <v>0</v>
      </c>
      <c r="V28" s="36">
        <v>0</v>
      </c>
    </row>
    <row r="29" spans="1:22" ht="21" customHeight="1">
      <c r="A29" s="330" t="s">
        <v>471</v>
      </c>
      <c r="B29" s="33">
        <f t="shared" si="1"/>
        <v>12</v>
      </c>
      <c r="C29" s="33">
        <v>0</v>
      </c>
      <c r="D29" s="33">
        <v>0</v>
      </c>
      <c r="E29" s="33">
        <v>0</v>
      </c>
      <c r="F29" s="33">
        <f t="shared" si="2"/>
        <v>12</v>
      </c>
      <c r="G29" s="34">
        <v>0</v>
      </c>
      <c r="H29" s="34">
        <v>0</v>
      </c>
      <c r="I29" s="34">
        <v>0</v>
      </c>
      <c r="J29" s="35">
        <v>0</v>
      </c>
      <c r="K29" s="35">
        <v>1</v>
      </c>
      <c r="L29" s="35">
        <v>4</v>
      </c>
      <c r="M29" s="35">
        <v>3</v>
      </c>
      <c r="N29" s="35">
        <v>3</v>
      </c>
      <c r="O29" s="35">
        <v>1</v>
      </c>
      <c r="P29" s="33">
        <v>0</v>
      </c>
      <c r="Q29" s="33">
        <v>0</v>
      </c>
      <c r="R29" s="35">
        <v>0</v>
      </c>
      <c r="S29" s="34">
        <v>0</v>
      </c>
      <c r="T29" s="35">
        <v>0</v>
      </c>
      <c r="U29" s="33">
        <v>0</v>
      </c>
      <c r="V29" s="36">
        <v>0</v>
      </c>
    </row>
    <row r="30" spans="1:22" ht="21" customHeight="1">
      <c r="A30" s="331" t="s">
        <v>472</v>
      </c>
      <c r="B30" s="38">
        <f>SUM(C30:F30,U30:V30)</f>
        <v>14</v>
      </c>
      <c r="C30" s="38">
        <v>0</v>
      </c>
      <c r="D30" s="38">
        <v>0</v>
      </c>
      <c r="E30" s="38">
        <v>0</v>
      </c>
      <c r="F30" s="38">
        <f t="shared" si="2"/>
        <v>14</v>
      </c>
      <c r="G30" s="39">
        <v>0</v>
      </c>
      <c r="H30" s="39">
        <v>0</v>
      </c>
      <c r="I30" s="39">
        <v>0</v>
      </c>
      <c r="J30" s="40">
        <v>0</v>
      </c>
      <c r="K30" s="40">
        <v>1</v>
      </c>
      <c r="L30" s="40">
        <v>3</v>
      </c>
      <c r="M30" s="40">
        <v>4</v>
      </c>
      <c r="N30" s="40">
        <v>4</v>
      </c>
      <c r="O30" s="40">
        <v>2</v>
      </c>
      <c r="P30" s="38">
        <v>0</v>
      </c>
      <c r="Q30" s="38">
        <v>0</v>
      </c>
      <c r="R30" s="40">
        <v>0</v>
      </c>
      <c r="S30" s="39">
        <v>0</v>
      </c>
      <c r="T30" s="40">
        <v>0</v>
      </c>
      <c r="U30" s="38">
        <v>0</v>
      </c>
      <c r="V30" s="41">
        <v>0</v>
      </c>
    </row>
    <row r="31" spans="1:22" ht="16.5" customHeight="1">
      <c r="A31" s="2" t="s">
        <v>58</v>
      </c>
      <c r="V31" s="3" t="s">
        <v>59</v>
      </c>
    </row>
    <row r="32" spans="1:22" ht="26.25" customHeight="1">
      <c r="A32" s="2" t="s">
        <v>474</v>
      </c>
    </row>
  </sheetData>
  <mergeCells count="9">
    <mergeCell ref="U4:U5"/>
    <mergeCell ref="V4:V5"/>
    <mergeCell ref="A2:H2"/>
    <mergeCell ref="A4:A5"/>
    <mergeCell ref="B4:B5"/>
    <mergeCell ref="C4:C5"/>
    <mergeCell ref="D4:D5"/>
    <mergeCell ref="E4:E5"/>
    <mergeCell ref="F4:T4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Y27"/>
  <sheetViews>
    <sheetView topLeftCell="A22" workbookViewId="0">
      <selection activeCell="E32" sqref="E32"/>
    </sheetView>
  </sheetViews>
  <sheetFormatPr defaultColWidth="10" defaultRowHeight="13.5"/>
  <cols>
    <col min="1" max="1" width="17.875" style="1" customWidth="1"/>
    <col min="2" max="2" width="6.875" style="1" customWidth="1"/>
    <col min="3" max="3" width="9.5" style="1" customWidth="1"/>
    <col min="4" max="4" width="8" style="1" customWidth="1"/>
    <col min="5" max="5" width="7.75" style="1" customWidth="1"/>
    <col min="6" max="6" width="6.25" style="1" customWidth="1"/>
    <col min="7" max="15" width="6" style="1" customWidth="1"/>
    <col min="16" max="16" width="10.75" style="1" customWidth="1"/>
    <col min="17" max="17" width="9.125" style="1" customWidth="1"/>
    <col min="18" max="18" width="10.25" style="1" customWidth="1"/>
    <col min="19" max="19" width="10" style="1" customWidth="1"/>
    <col min="20" max="20" width="9" style="1" customWidth="1"/>
    <col min="21" max="21" width="10.125" style="1" customWidth="1"/>
    <col min="22" max="22" width="10" style="1" customWidth="1"/>
    <col min="23" max="16384" width="10" style="1"/>
  </cols>
  <sheetData>
    <row r="2" spans="1:25" ht="21.75" customHeight="1">
      <c r="A2" s="373" t="s">
        <v>60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</row>
    <row r="3" spans="1:25" ht="21.75" customHeight="1">
      <c r="A3" s="2" t="s">
        <v>61</v>
      </c>
      <c r="U3" s="374" t="s">
        <v>62</v>
      </c>
      <c r="V3" s="374"/>
    </row>
    <row r="4" spans="1:25" s="4" customFormat="1" ht="21" customHeight="1">
      <c r="A4" s="369" t="s">
        <v>484</v>
      </c>
      <c r="B4" s="371" t="s">
        <v>63</v>
      </c>
      <c r="C4" s="372" t="s">
        <v>64</v>
      </c>
      <c r="D4" s="372" t="s">
        <v>65</v>
      </c>
      <c r="E4" s="372" t="s">
        <v>39</v>
      </c>
      <c r="F4" s="371" t="s">
        <v>66</v>
      </c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2" t="s">
        <v>41</v>
      </c>
      <c r="V4" s="372" t="s">
        <v>67</v>
      </c>
    </row>
    <row r="5" spans="1:25" s="4" customFormat="1" ht="45" customHeight="1">
      <c r="A5" s="370"/>
      <c r="B5" s="371"/>
      <c r="C5" s="372"/>
      <c r="D5" s="372"/>
      <c r="E5" s="372"/>
      <c r="F5" s="5" t="s">
        <v>12</v>
      </c>
      <c r="G5" s="5" t="s">
        <v>68</v>
      </c>
      <c r="H5" s="5" t="s">
        <v>14</v>
      </c>
      <c r="I5" s="5" t="s">
        <v>69</v>
      </c>
      <c r="J5" s="5" t="s">
        <v>70</v>
      </c>
      <c r="K5" s="5" t="s">
        <v>71</v>
      </c>
      <c r="L5" s="5" t="s">
        <v>47</v>
      </c>
      <c r="M5" s="5" t="s">
        <v>72</v>
      </c>
      <c r="N5" s="5" t="s">
        <v>73</v>
      </c>
      <c r="O5" s="5" t="s">
        <v>21</v>
      </c>
      <c r="P5" s="5" t="s">
        <v>22</v>
      </c>
      <c r="Q5" s="6" t="s">
        <v>74</v>
      </c>
      <c r="R5" s="6" t="s">
        <v>75</v>
      </c>
      <c r="S5" s="6" t="s">
        <v>76</v>
      </c>
      <c r="T5" s="6" t="s">
        <v>77</v>
      </c>
      <c r="U5" s="372"/>
      <c r="V5" s="372"/>
    </row>
    <row r="6" spans="1:25" s="11" customFormat="1" ht="26.25" customHeight="1">
      <c r="A6" s="7">
        <v>2017</v>
      </c>
      <c r="B6" s="26">
        <v>210</v>
      </c>
      <c r="C6" s="27">
        <v>0</v>
      </c>
      <c r="D6" s="27">
        <v>0</v>
      </c>
      <c r="E6" s="27">
        <v>0</v>
      </c>
      <c r="F6" s="27">
        <v>205</v>
      </c>
      <c r="G6" s="27">
        <v>0</v>
      </c>
      <c r="H6" s="27">
        <v>0</v>
      </c>
      <c r="I6" s="27">
        <v>0</v>
      </c>
      <c r="J6" s="27">
        <v>1</v>
      </c>
      <c r="K6" s="27">
        <v>10</v>
      </c>
      <c r="L6" s="27">
        <v>46</v>
      </c>
      <c r="M6" s="27">
        <v>54</v>
      </c>
      <c r="N6" s="27">
        <v>43</v>
      </c>
      <c r="O6" s="27">
        <v>15</v>
      </c>
      <c r="P6" s="27">
        <v>0</v>
      </c>
      <c r="Q6" s="27">
        <v>0</v>
      </c>
      <c r="R6" s="27">
        <v>5</v>
      </c>
      <c r="S6" s="27">
        <v>3</v>
      </c>
      <c r="T6" s="27">
        <v>28</v>
      </c>
      <c r="U6" s="27">
        <v>0</v>
      </c>
      <c r="V6" s="28">
        <v>5</v>
      </c>
      <c r="W6" s="4"/>
      <c r="X6" s="4"/>
      <c r="Y6" s="4"/>
    </row>
    <row r="7" spans="1:25" s="11" customFormat="1" ht="26.25" customHeight="1">
      <c r="A7" s="7">
        <v>2018</v>
      </c>
      <c r="B7" s="26">
        <v>182</v>
      </c>
      <c r="C7" s="27">
        <v>0</v>
      </c>
      <c r="D7" s="27">
        <v>0</v>
      </c>
      <c r="E7" s="27">
        <v>0</v>
      </c>
      <c r="F7" s="27">
        <v>178</v>
      </c>
      <c r="G7" s="27">
        <v>0</v>
      </c>
      <c r="H7" s="27">
        <v>0</v>
      </c>
      <c r="I7" s="27">
        <v>0</v>
      </c>
      <c r="J7" s="27">
        <v>0</v>
      </c>
      <c r="K7" s="27">
        <v>7</v>
      </c>
      <c r="L7" s="27">
        <v>61</v>
      </c>
      <c r="M7" s="27">
        <v>41</v>
      </c>
      <c r="N7" s="27">
        <v>19</v>
      </c>
      <c r="O7" s="27">
        <v>17</v>
      </c>
      <c r="P7" s="27">
        <v>0</v>
      </c>
      <c r="Q7" s="27">
        <v>0</v>
      </c>
      <c r="R7" s="27">
        <v>4</v>
      </c>
      <c r="S7" s="27">
        <v>3</v>
      </c>
      <c r="T7" s="27">
        <v>26</v>
      </c>
      <c r="U7" s="27">
        <v>0</v>
      </c>
      <c r="V7" s="28">
        <v>4</v>
      </c>
      <c r="W7" s="4"/>
      <c r="X7" s="4"/>
      <c r="Y7" s="4"/>
    </row>
    <row r="8" spans="1:25" s="11" customFormat="1" ht="26.25" customHeight="1">
      <c r="A8" s="7">
        <v>2019</v>
      </c>
      <c r="B8" s="26">
        <v>216</v>
      </c>
      <c r="C8" s="27">
        <v>0</v>
      </c>
      <c r="D8" s="27">
        <v>0</v>
      </c>
      <c r="E8" s="27">
        <v>0</v>
      </c>
      <c r="F8" s="27">
        <v>211</v>
      </c>
      <c r="G8" s="27">
        <v>0</v>
      </c>
      <c r="H8" s="27">
        <v>0</v>
      </c>
      <c r="I8" s="27">
        <v>0</v>
      </c>
      <c r="J8" s="27">
        <v>1</v>
      </c>
      <c r="K8" s="27">
        <v>15</v>
      </c>
      <c r="L8" s="27">
        <v>43</v>
      </c>
      <c r="M8" s="27">
        <v>48</v>
      </c>
      <c r="N8" s="27">
        <v>47</v>
      </c>
      <c r="O8" s="27">
        <v>20</v>
      </c>
      <c r="P8" s="27">
        <v>0</v>
      </c>
      <c r="Q8" s="27">
        <v>0</v>
      </c>
      <c r="R8" s="27">
        <v>5</v>
      </c>
      <c r="S8" s="27">
        <v>3</v>
      </c>
      <c r="T8" s="27">
        <v>29</v>
      </c>
      <c r="U8" s="27">
        <v>0</v>
      </c>
      <c r="V8" s="28">
        <v>5</v>
      </c>
      <c r="W8" s="4"/>
      <c r="X8" s="4"/>
      <c r="Y8" s="4"/>
    </row>
    <row r="9" spans="1:25" s="11" customFormat="1" ht="26.25" customHeight="1">
      <c r="A9" s="7">
        <v>2020</v>
      </c>
      <c r="B9" s="26">
        <v>244</v>
      </c>
      <c r="C9" s="27">
        <v>0</v>
      </c>
      <c r="D9" s="27">
        <v>0</v>
      </c>
      <c r="E9" s="27">
        <v>0</v>
      </c>
      <c r="F9" s="27">
        <v>237</v>
      </c>
      <c r="G9" s="29">
        <v>0</v>
      </c>
      <c r="H9" s="29">
        <v>0</v>
      </c>
      <c r="I9" s="29">
        <v>0</v>
      </c>
      <c r="J9" s="29">
        <v>1</v>
      </c>
      <c r="K9" s="29">
        <v>18</v>
      </c>
      <c r="L9" s="29">
        <v>51</v>
      </c>
      <c r="M9" s="29">
        <v>52</v>
      </c>
      <c r="N9" s="29">
        <v>54</v>
      </c>
      <c r="O9" s="29">
        <v>23</v>
      </c>
      <c r="P9" s="29">
        <v>0</v>
      </c>
      <c r="Q9" s="29">
        <v>0</v>
      </c>
      <c r="R9" s="29">
        <v>7</v>
      </c>
      <c r="S9" s="29">
        <v>3</v>
      </c>
      <c r="T9" s="29">
        <v>28</v>
      </c>
      <c r="U9" s="29">
        <v>0</v>
      </c>
      <c r="V9" s="30">
        <v>7</v>
      </c>
      <c r="W9" s="4"/>
      <c r="X9" s="4"/>
      <c r="Y9" s="4"/>
    </row>
    <row r="10" spans="1:25" s="11" customFormat="1" ht="26.25" customHeight="1">
      <c r="A10" s="7">
        <v>2021</v>
      </c>
      <c r="B10" s="26">
        <v>261</v>
      </c>
      <c r="C10" s="27">
        <v>0</v>
      </c>
      <c r="D10" s="27">
        <v>0</v>
      </c>
      <c r="E10" s="27">
        <v>0</v>
      </c>
      <c r="F10" s="27">
        <v>253</v>
      </c>
      <c r="G10" s="27">
        <v>0</v>
      </c>
      <c r="H10" s="27">
        <v>0</v>
      </c>
      <c r="I10" s="27">
        <v>0</v>
      </c>
      <c r="J10" s="29">
        <v>1</v>
      </c>
      <c r="K10" s="29">
        <v>19</v>
      </c>
      <c r="L10" s="29">
        <v>56</v>
      </c>
      <c r="M10" s="29">
        <v>61</v>
      </c>
      <c r="N10" s="29">
        <v>61</v>
      </c>
      <c r="O10" s="29">
        <v>19</v>
      </c>
      <c r="P10" s="27">
        <v>0</v>
      </c>
      <c r="Q10" s="27">
        <v>0</v>
      </c>
      <c r="R10" s="29">
        <v>5</v>
      </c>
      <c r="S10" s="29">
        <v>3</v>
      </c>
      <c r="T10" s="29">
        <v>28</v>
      </c>
      <c r="U10" s="27">
        <v>0</v>
      </c>
      <c r="V10" s="30">
        <v>8</v>
      </c>
      <c r="W10" s="4"/>
      <c r="X10" s="4"/>
      <c r="Y10" s="4"/>
    </row>
    <row r="11" spans="1:25" s="4" customFormat="1" ht="26.25" customHeight="1">
      <c r="A11" s="12">
        <v>2022</v>
      </c>
      <c r="B11" s="42">
        <f>SUM(B12:B25)</f>
        <v>299</v>
      </c>
      <c r="C11" s="42">
        <f t="shared" ref="C11:U11" si="0">SUM(C12:C25)</f>
        <v>0</v>
      </c>
      <c r="D11" s="42">
        <f t="shared" si="0"/>
        <v>0</v>
      </c>
      <c r="E11" s="42">
        <f t="shared" si="0"/>
        <v>0</v>
      </c>
      <c r="F11" s="42">
        <f t="shared" si="0"/>
        <v>292</v>
      </c>
      <c r="G11" s="42">
        <f t="shared" si="0"/>
        <v>0</v>
      </c>
      <c r="H11" s="42">
        <f t="shared" si="0"/>
        <v>0</v>
      </c>
      <c r="I11" s="42">
        <f t="shared" si="0"/>
        <v>0</v>
      </c>
      <c r="J11" s="42">
        <f t="shared" si="0"/>
        <v>1</v>
      </c>
      <c r="K11" s="42">
        <f t="shared" si="0"/>
        <v>18</v>
      </c>
      <c r="L11" s="42">
        <f t="shared" si="0"/>
        <v>58</v>
      </c>
      <c r="M11" s="42">
        <f t="shared" si="0"/>
        <v>69</v>
      </c>
      <c r="N11" s="42">
        <f t="shared" si="0"/>
        <v>79</v>
      </c>
      <c r="O11" s="42">
        <f t="shared" si="0"/>
        <v>30</v>
      </c>
      <c r="P11" s="42">
        <f t="shared" si="0"/>
        <v>0</v>
      </c>
      <c r="Q11" s="42">
        <f t="shared" si="0"/>
        <v>0</v>
      </c>
      <c r="R11" s="42">
        <f t="shared" si="0"/>
        <v>6</v>
      </c>
      <c r="S11" s="42">
        <f t="shared" si="0"/>
        <v>3</v>
      </c>
      <c r="T11" s="42">
        <f t="shared" si="0"/>
        <v>28</v>
      </c>
      <c r="U11" s="42">
        <f t="shared" si="0"/>
        <v>0</v>
      </c>
      <c r="V11" s="31">
        <f t="shared" ref="V11" si="1">SUM(V12:V22)</f>
        <v>7</v>
      </c>
    </row>
    <row r="12" spans="1:25" s="4" customFormat="1" ht="32.25" customHeight="1">
      <c r="A12" s="32" t="s">
        <v>475</v>
      </c>
      <c r="B12" s="44">
        <f>SUM(C12:F12,U12:V12)</f>
        <v>17</v>
      </c>
      <c r="C12" s="35">
        <v>0</v>
      </c>
      <c r="D12" s="45">
        <v>0</v>
      </c>
      <c r="E12" s="35">
        <v>0</v>
      </c>
      <c r="F12" s="35">
        <f t="shared" ref="F12:F25" si="2">SUM(G12:T12)</f>
        <v>15</v>
      </c>
      <c r="G12" s="46">
        <v>0</v>
      </c>
      <c r="H12" s="46">
        <v>0</v>
      </c>
      <c r="I12" s="46">
        <v>0</v>
      </c>
      <c r="J12" s="47">
        <v>0</v>
      </c>
      <c r="K12" s="48">
        <v>3</v>
      </c>
      <c r="L12" s="48">
        <v>3</v>
      </c>
      <c r="M12" s="48">
        <v>4</v>
      </c>
      <c r="N12" s="48">
        <v>4</v>
      </c>
      <c r="O12" s="48">
        <v>1</v>
      </c>
      <c r="P12" s="48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9">
        <v>2</v>
      </c>
    </row>
    <row r="13" spans="1:25" s="4" customFormat="1" ht="32.25" customHeight="1">
      <c r="A13" s="32" t="s">
        <v>78</v>
      </c>
      <c r="B13" s="44">
        <f t="shared" ref="B13:B25" si="3">SUM(C13:F13,U13:V13)</f>
        <v>67</v>
      </c>
      <c r="C13" s="35">
        <v>0</v>
      </c>
      <c r="D13" s="45">
        <v>0</v>
      </c>
      <c r="E13" s="35">
        <v>0</v>
      </c>
      <c r="F13" s="35">
        <f t="shared" si="2"/>
        <v>67</v>
      </c>
      <c r="G13" s="46">
        <v>0</v>
      </c>
      <c r="H13" s="46">
        <v>0</v>
      </c>
      <c r="I13" s="46">
        <v>0</v>
      </c>
      <c r="J13" s="47">
        <v>0</v>
      </c>
      <c r="K13" s="47">
        <v>2</v>
      </c>
      <c r="L13" s="47">
        <v>12</v>
      </c>
      <c r="M13" s="48">
        <v>10</v>
      </c>
      <c r="N13" s="48">
        <v>7</v>
      </c>
      <c r="O13" s="47">
        <v>3</v>
      </c>
      <c r="P13" s="50">
        <v>0</v>
      </c>
      <c r="Q13" s="50">
        <v>0</v>
      </c>
      <c r="R13" s="51">
        <v>5</v>
      </c>
      <c r="S13" s="51">
        <v>3</v>
      </c>
      <c r="T13" s="48">
        <v>25</v>
      </c>
      <c r="U13" s="50">
        <v>0</v>
      </c>
      <c r="V13" s="52">
        <v>0</v>
      </c>
    </row>
    <row r="14" spans="1:25" s="4" customFormat="1" ht="32.25" customHeight="1">
      <c r="A14" s="53" t="s">
        <v>79</v>
      </c>
      <c r="B14" s="44">
        <f t="shared" si="3"/>
        <v>82</v>
      </c>
      <c r="C14" s="35">
        <v>0</v>
      </c>
      <c r="D14" s="45">
        <v>0</v>
      </c>
      <c r="E14" s="35">
        <v>0</v>
      </c>
      <c r="F14" s="35">
        <f t="shared" si="2"/>
        <v>80</v>
      </c>
      <c r="G14" s="46">
        <v>0</v>
      </c>
      <c r="H14" s="46">
        <v>0</v>
      </c>
      <c r="I14" s="46">
        <v>0</v>
      </c>
      <c r="J14" s="54">
        <v>1</v>
      </c>
      <c r="K14" s="54">
        <v>2</v>
      </c>
      <c r="L14" s="54">
        <v>13</v>
      </c>
      <c r="M14" s="54">
        <v>22</v>
      </c>
      <c r="N14" s="54">
        <v>36</v>
      </c>
      <c r="O14" s="54">
        <v>6</v>
      </c>
      <c r="P14" s="48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2">
        <v>2</v>
      </c>
    </row>
    <row r="15" spans="1:25" s="4" customFormat="1" ht="32.25" customHeight="1">
      <c r="A15" s="32" t="s">
        <v>80</v>
      </c>
      <c r="B15" s="44">
        <f t="shared" si="3"/>
        <v>20</v>
      </c>
      <c r="C15" s="35">
        <v>0</v>
      </c>
      <c r="D15" s="45">
        <v>0</v>
      </c>
      <c r="E15" s="35">
        <v>0</v>
      </c>
      <c r="F15" s="35">
        <f t="shared" si="2"/>
        <v>17</v>
      </c>
      <c r="G15" s="46">
        <v>0</v>
      </c>
      <c r="H15" s="46">
        <v>0</v>
      </c>
      <c r="I15" s="46">
        <v>0</v>
      </c>
      <c r="J15" s="50">
        <v>0</v>
      </c>
      <c r="K15" s="48">
        <v>1</v>
      </c>
      <c r="L15" s="48">
        <v>3</v>
      </c>
      <c r="M15" s="48">
        <v>6</v>
      </c>
      <c r="N15" s="48">
        <v>6</v>
      </c>
      <c r="O15" s="48">
        <v>1</v>
      </c>
      <c r="P15" s="55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49">
        <v>3</v>
      </c>
    </row>
    <row r="16" spans="1:25" s="4" customFormat="1" ht="32.25" customHeight="1">
      <c r="A16" s="32" t="s">
        <v>81</v>
      </c>
      <c r="B16" s="44">
        <f t="shared" si="3"/>
        <v>12</v>
      </c>
      <c r="C16" s="35">
        <v>0</v>
      </c>
      <c r="D16" s="45">
        <v>0</v>
      </c>
      <c r="E16" s="35">
        <v>0</v>
      </c>
      <c r="F16" s="35">
        <f t="shared" si="2"/>
        <v>12</v>
      </c>
      <c r="G16" s="46">
        <v>0</v>
      </c>
      <c r="H16" s="46">
        <v>0</v>
      </c>
      <c r="I16" s="46">
        <v>0</v>
      </c>
      <c r="J16" s="50">
        <v>0</v>
      </c>
      <c r="K16" s="48">
        <v>1</v>
      </c>
      <c r="L16" s="48">
        <v>3</v>
      </c>
      <c r="M16" s="48">
        <v>1</v>
      </c>
      <c r="N16" s="47">
        <v>4</v>
      </c>
      <c r="O16" s="47">
        <v>2</v>
      </c>
      <c r="P16" s="50">
        <v>0</v>
      </c>
      <c r="Q16" s="50">
        <v>0</v>
      </c>
      <c r="R16" s="50">
        <v>0</v>
      </c>
      <c r="S16" s="50">
        <v>0</v>
      </c>
      <c r="T16" s="48">
        <v>1</v>
      </c>
      <c r="U16" s="50">
        <v>0</v>
      </c>
      <c r="V16" s="52">
        <v>0</v>
      </c>
    </row>
    <row r="17" spans="1:22" s="4" customFormat="1" ht="32.25" customHeight="1">
      <c r="A17" s="32" t="s">
        <v>82</v>
      </c>
      <c r="B17" s="44">
        <f t="shared" si="3"/>
        <v>12</v>
      </c>
      <c r="C17" s="35">
        <v>0</v>
      </c>
      <c r="D17" s="45">
        <v>0</v>
      </c>
      <c r="E17" s="35">
        <v>0</v>
      </c>
      <c r="F17" s="35">
        <f t="shared" si="2"/>
        <v>12</v>
      </c>
      <c r="G17" s="46">
        <v>0</v>
      </c>
      <c r="H17" s="46">
        <v>0</v>
      </c>
      <c r="I17" s="46">
        <v>0</v>
      </c>
      <c r="J17" s="50">
        <v>0</v>
      </c>
      <c r="K17" s="54">
        <v>1</v>
      </c>
      <c r="L17" s="54">
        <v>3</v>
      </c>
      <c r="M17" s="48">
        <v>2</v>
      </c>
      <c r="N17" s="48">
        <v>3</v>
      </c>
      <c r="O17" s="47">
        <v>3</v>
      </c>
      <c r="P17" s="47">
        <v>0</v>
      </c>
      <c r="Q17" s="47">
        <v>0</v>
      </c>
      <c r="R17" s="47">
        <v>0</v>
      </c>
      <c r="S17" s="50">
        <v>0</v>
      </c>
      <c r="T17" s="50">
        <v>0</v>
      </c>
      <c r="U17" s="50">
        <v>0</v>
      </c>
      <c r="V17" s="52">
        <v>0</v>
      </c>
    </row>
    <row r="18" spans="1:22" s="4" customFormat="1" ht="32.25" customHeight="1">
      <c r="A18" s="332" t="s">
        <v>476</v>
      </c>
      <c r="B18" s="44">
        <f t="shared" si="3"/>
        <v>12</v>
      </c>
      <c r="C18" s="35">
        <v>0</v>
      </c>
      <c r="D18" s="45">
        <v>0</v>
      </c>
      <c r="E18" s="35">
        <v>0</v>
      </c>
      <c r="F18" s="35">
        <f t="shared" si="2"/>
        <v>12</v>
      </c>
      <c r="G18" s="46">
        <v>0</v>
      </c>
      <c r="H18" s="56">
        <v>0</v>
      </c>
      <c r="I18" s="56">
        <v>0</v>
      </c>
      <c r="J18" s="50">
        <v>0</v>
      </c>
      <c r="K18" s="48">
        <v>1</v>
      </c>
      <c r="L18" s="48">
        <v>3</v>
      </c>
      <c r="M18" s="48">
        <v>3</v>
      </c>
      <c r="N18" s="48">
        <v>3</v>
      </c>
      <c r="O18" s="47">
        <v>2</v>
      </c>
      <c r="P18" s="47">
        <v>0</v>
      </c>
      <c r="Q18" s="47">
        <v>0</v>
      </c>
      <c r="R18" s="47">
        <v>0</v>
      </c>
      <c r="S18" s="50">
        <v>0</v>
      </c>
      <c r="T18" s="50">
        <v>0</v>
      </c>
      <c r="U18" s="50">
        <v>0</v>
      </c>
      <c r="V18" s="52">
        <v>0</v>
      </c>
    </row>
    <row r="19" spans="1:22" s="4" customFormat="1" ht="32.25" customHeight="1">
      <c r="A19" s="332" t="s">
        <v>477</v>
      </c>
      <c r="B19" s="44">
        <f t="shared" si="3"/>
        <v>5</v>
      </c>
      <c r="C19" s="35">
        <v>0</v>
      </c>
      <c r="D19" s="45">
        <v>0</v>
      </c>
      <c r="E19" s="35">
        <v>0</v>
      </c>
      <c r="F19" s="35">
        <f t="shared" si="2"/>
        <v>5</v>
      </c>
      <c r="G19" s="46">
        <v>0</v>
      </c>
      <c r="H19" s="56">
        <v>0</v>
      </c>
      <c r="I19" s="56">
        <v>0</v>
      </c>
      <c r="J19" s="50">
        <v>0</v>
      </c>
      <c r="K19" s="48">
        <v>1</v>
      </c>
      <c r="L19" s="48">
        <v>2</v>
      </c>
      <c r="M19" s="48">
        <v>1</v>
      </c>
      <c r="N19" s="48">
        <v>1</v>
      </c>
      <c r="O19" s="47">
        <v>0</v>
      </c>
      <c r="P19" s="47">
        <v>0</v>
      </c>
      <c r="Q19" s="47">
        <v>0</v>
      </c>
      <c r="R19" s="47">
        <v>0</v>
      </c>
      <c r="S19" s="50">
        <v>0</v>
      </c>
      <c r="T19" s="50">
        <v>0</v>
      </c>
      <c r="U19" s="50">
        <v>0</v>
      </c>
      <c r="V19" s="52">
        <v>0</v>
      </c>
    </row>
    <row r="20" spans="1:22" s="4" customFormat="1" ht="32.25" customHeight="1">
      <c r="A20" s="332" t="s">
        <v>478</v>
      </c>
      <c r="B20" s="44">
        <f t="shared" si="3"/>
        <v>12</v>
      </c>
      <c r="C20" s="35">
        <v>0</v>
      </c>
      <c r="D20" s="45">
        <v>0</v>
      </c>
      <c r="E20" s="35">
        <v>0</v>
      </c>
      <c r="F20" s="35">
        <f t="shared" si="2"/>
        <v>12</v>
      </c>
      <c r="G20" s="46">
        <v>0</v>
      </c>
      <c r="H20" s="56">
        <v>0</v>
      </c>
      <c r="I20" s="56">
        <v>0</v>
      </c>
      <c r="J20" s="50">
        <v>0</v>
      </c>
      <c r="K20" s="55">
        <v>1</v>
      </c>
      <c r="L20" s="55">
        <v>2</v>
      </c>
      <c r="M20" s="55">
        <v>4</v>
      </c>
      <c r="N20" s="55">
        <v>4</v>
      </c>
      <c r="O20" s="50">
        <v>1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2">
        <v>0</v>
      </c>
    </row>
    <row r="21" spans="1:22" s="4" customFormat="1" ht="32.25" customHeight="1">
      <c r="A21" s="332" t="s">
        <v>479</v>
      </c>
      <c r="B21" s="44">
        <f t="shared" si="3"/>
        <v>12</v>
      </c>
      <c r="C21" s="35">
        <v>0</v>
      </c>
      <c r="D21" s="45">
        <v>0</v>
      </c>
      <c r="E21" s="35">
        <v>0</v>
      </c>
      <c r="F21" s="35">
        <f t="shared" si="2"/>
        <v>12</v>
      </c>
      <c r="G21" s="46">
        <v>0</v>
      </c>
      <c r="H21" s="56">
        <v>0</v>
      </c>
      <c r="I21" s="56">
        <v>0</v>
      </c>
      <c r="J21" s="50">
        <v>0</v>
      </c>
      <c r="K21" s="55">
        <v>1</v>
      </c>
      <c r="L21" s="55">
        <v>3</v>
      </c>
      <c r="M21" s="55">
        <v>2</v>
      </c>
      <c r="N21" s="55">
        <v>4</v>
      </c>
      <c r="O21" s="50">
        <v>1</v>
      </c>
      <c r="P21" s="50">
        <v>0</v>
      </c>
      <c r="Q21" s="50">
        <v>0</v>
      </c>
      <c r="R21" s="50">
        <v>0</v>
      </c>
      <c r="S21" s="50">
        <v>0</v>
      </c>
      <c r="T21" s="50">
        <v>1</v>
      </c>
      <c r="U21" s="50">
        <v>0</v>
      </c>
      <c r="V21" s="52">
        <v>0</v>
      </c>
    </row>
    <row r="22" spans="1:22" s="4" customFormat="1" ht="32.25" customHeight="1">
      <c r="A22" s="332" t="s">
        <v>480</v>
      </c>
      <c r="B22" s="44">
        <f t="shared" si="3"/>
        <v>12</v>
      </c>
      <c r="C22" s="35">
        <v>0</v>
      </c>
      <c r="D22" s="45">
        <v>0</v>
      </c>
      <c r="E22" s="35">
        <v>0</v>
      </c>
      <c r="F22" s="35">
        <f t="shared" si="2"/>
        <v>12</v>
      </c>
      <c r="G22" s="46">
        <v>0</v>
      </c>
      <c r="H22" s="56">
        <v>0</v>
      </c>
      <c r="I22" s="56">
        <v>0</v>
      </c>
      <c r="J22" s="50">
        <v>0</v>
      </c>
      <c r="K22" s="55">
        <v>1</v>
      </c>
      <c r="L22" s="55">
        <v>3</v>
      </c>
      <c r="M22" s="55">
        <v>4</v>
      </c>
      <c r="N22" s="55">
        <v>2</v>
      </c>
      <c r="O22" s="50">
        <v>2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2">
        <v>0</v>
      </c>
    </row>
    <row r="23" spans="1:22" s="333" customFormat="1" ht="32.25" customHeight="1">
      <c r="A23" s="332" t="s">
        <v>481</v>
      </c>
      <c r="B23" s="44">
        <f t="shared" si="3"/>
        <v>12</v>
      </c>
      <c r="C23" s="35">
        <v>0</v>
      </c>
      <c r="D23" s="45">
        <v>0</v>
      </c>
      <c r="E23" s="35">
        <v>0</v>
      </c>
      <c r="F23" s="35">
        <f t="shared" si="2"/>
        <v>12</v>
      </c>
      <c r="G23" s="46">
        <v>0</v>
      </c>
      <c r="H23" s="56">
        <v>0</v>
      </c>
      <c r="I23" s="56">
        <v>0</v>
      </c>
      <c r="J23" s="50">
        <v>0</v>
      </c>
      <c r="K23" s="55">
        <v>1</v>
      </c>
      <c r="L23" s="55">
        <v>3</v>
      </c>
      <c r="M23" s="55">
        <v>4</v>
      </c>
      <c r="N23" s="55">
        <v>2</v>
      </c>
      <c r="O23" s="50">
        <v>2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2">
        <v>0</v>
      </c>
    </row>
    <row r="24" spans="1:22" s="333" customFormat="1" ht="32.25" customHeight="1">
      <c r="A24" s="332" t="s">
        <v>482</v>
      </c>
      <c r="B24" s="44">
        <f t="shared" si="3"/>
        <v>12</v>
      </c>
      <c r="C24" s="35">
        <v>0</v>
      </c>
      <c r="D24" s="45">
        <v>0</v>
      </c>
      <c r="E24" s="35">
        <v>0</v>
      </c>
      <c r="F24" s="35">
        <f t="shared" si="2"/>
        <v>12</v>
      </c>
      <c r="G24" s="46">
        <v>0</v>
      </c>
      <c r="H24" s="56">
        <v>0</v>
      </c>
      <c r="I24" s="56">
        <v>0</v>
      </c>
      <c r="J24" s="50">
        <v>0</v>
      </c>
      <c r="K24" s="55">
        <v>1</v>
      </c>
      <c r="L24" s="55">
        <v>3</v>
      </c>
      <c r="M24" s="55">
        <v>4</v>
      </c>
      <c r="N24" s="55">
        <v>2</v>
      </c>
      <c r="O24" s="50">
        <v>0</v>
      </c>
      <c r="P24" s="50">
        <v>0</v>
      </c>
      <c r="Q24" s="50">
        <v>0</v>
      </c>
      <c r="R24" s="50">
        <v>1</v>
      </c>
      <c r="S24" s="50">
        <v>0</v>
      </c>
      <c r="T24" s="50">
        <v>1</v>
      </c>
      <c r="U24" s="50">
        <v>0</v>
      </c>
      <c r="V24" s="52">
        <v>0</v>
      </c>
    </row>
    <row r="25" spans="1:22" s="333" customFormat="1" ht="32.25" customHeight="1">
      <c r="A25" s="97" t="s">
        <v>483</v>
      </c>
      <c r="B25" s="57">
        <f t="shared" si="3"/>
        <v>12</v>
      </c>
      <c r="C25" s="40">
        <v>0</v>
      </c>
      <c r="D25" s="58">
        <v>0</v>
      </c>
      <c r="E25" s="59">
        <v>0</v>
      </c>
      <c r="F25" s="40">
        <f t="shared" si="2"/>
        <v>12</v>
      </c>
      <c r="G25" s="60">
        <v>0</v>
      </c>
      <c r="H25" s="60">
        <v>0</v>
      </c>
      <c r="I25" s="60">
        <v>0</v>
      </c>
      <c r="J25" s="61">
        <v>0</v>
      </c>
      <c r="K25" s="62">
        <v>1</v>
      </c>
      <c r="L25" s="62">
        <v>2</v>
      </c>
      <c r="M25" s="62">
        <v>2</v>
      </c>
      <c r="N25" s="62">
        <v>1</v>
      </c>
      <c r="O25" s="61">
        <v>6</v>
      </c>
      <c r="P25" s="62">
        <v>0</v>
      </c>
      <c r="Q25" s="63">
        <v>0</v>
      </c>
      <c r="R25" s="61">
        <v>0</v>
      </c>
      <c r="S25" s="61">
        <v>0</v>
      </c>
      <c r="T25" s="61">
        <v>0</v>
      </c>
      <c r="U25" s="61">
        <v>0</v>
      </c>
      <c r="V25" s="64">
        <v>0</v>
      </c>
    </row>
    <row r="26" spans="1:22" ht="16.5" customHeight="1">
      <c r="A26" s="2" t="s">
        <v>485</v>
      </c>
      <c r="U26" s="3" t="s">
        <v>486</v>
      </c>
    </row>
    <row r="27" spans="1:22" ht="22.5" customHeight="1">
      <c r="A27" s="2" t="s">
        <v>83</v>
      </c>
    </row>
  </sheetData>
  <mergeCells count="10">
    <mergeCell ref="A2:V2"/>
    <mergeCell ref="U3:V3"/>
    <mergeCell ref="A4:A5"/>
    <mergeCell ref="B4:B5"/>
    <mergeCell ref="C4:C5"/>
    <mergeCell ref="D4:D5"/>
    <mergeCell ref="E4:E5"/>
    <mergeCell ref="F4:T4"/>
    <mergeCell ref="U4:U5"/>
    <mergeCell ref="V4:V5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N26"/>
  <sheetViews>
    <sheetView workbookViewId="0">
      <selection activeCell="Q19" sqref="Q19"/>
    </sheetView>
  </sheetViews>
  <sheetFormatPr defaultColWidth="10" defaultRowHeight="13.5"/>
  <cols>
    <col min="1" max="1" width="9.875" style="1" customWidth="1"/>
    <col min="2" max="2" width="8.625" style="1" customWidth="1"/>
    <col min="3" max="8" width="8.375" style="1" customWidth="1"/>
    <col min="9" max="9" width="10.5" style="1" customWidth="1"/>
    <col min="10" max="10" width="8.75" style="1" customWidth="1"/>
    <col min="11" max="11" width="9.5" style="1" customWidth="1"/>
    <col min="12" max="12" width="9.75" style="1" customWidth="1"/>
    <col min="13" max="16384" width="10" style="1"/>
  </cols>
  <sheetData>
    <row r="2" spans="1:14" ht="19.5" customHeight="1">
      <c r="A2" s="368" t="s">
        <v>84</v>
      </c>
      <c r="B2" s="368"/>
      <c r="C2" s="368"/>
      <c r="D2" s="368"/>
      <c r="E2" s="368"/>
      <c r="F2" s="368"/>
      <c r="G2" s="368"/>
      <c r="H2" s="368"/>
      <c r="I2" s="65"/>
    </row>
    <row r="3" spans="1:14" ht="19.5" customHeight="1">
      <c r="A3" s="2" t="s">
        <v>2</v>
      </c>
      <c r="L3" s="66" t="s">
        <v>62</v>
      </c>
    </row>
    <row r="4" spans="1:14" s="4" customFormat="1" ht="22.5" customHeight="1">
      <c r="A4" s="369" t="s">
        <v>487</v>
      </c>
      <c r="B4" s="371" t="s">
        <v>86</v>
      </c>
      <c r="C4" s="371" t="s">
        <v>87</v>
      </c>
      <c r="D4" s="371"/>
      <c r="E4" s="371"/>
      <c r="F4" s="371"/>
      <c r="G4" s="371"/>
      <c r="H4" s="371"/>
      <c r="I4" s="371"/>
      <c r="J4" s="371"/>
      <c r="K4" s="372" t="s">
        <v>88</v>
      </c>
      <c r="L4" s="372" t="s">
        <v>42</v>
      </c>
    </row>
    <row r="5" spans="1:14" s="4" customFormat="1" ht="39.75" customHeight="1">
      <c r="A5" s="370"/>
      <c r="B5" s="371"/>
      <c r="C5" s="5" t="s">
        <v>89</v>
      </c>
      <c r="D5" s="5" t="s">
        <v>46</v>
      </c>
      <c r="E5" s="5" t="s">
        <v>90</v>
      </c>
      <c r="F5" s="5" t="s">
        <v>72</v>
      </c>
      <c r="G5" s="5" t="s">
        <v>91</v>
      </c>
      <c r="H5" s="5" t="s">
        <v>92</v>
      </c>
      <c r="I5" s="5" t="s">
        <v>93</v>
      </c>
      <c r="J5" s="6" t="s">
        <v>94</v>
      </c>
      <c r="K5" s="372"/>
      <c r="L5" s="372"/>
    </row>
    <row r="6" spans="1:14" s="11" customFormat="1" ht="22.5" customHeight="1">
      <c r="A6" s="7">
        <v>2017</v>
      </c>
      <c r="B6" s="8">
        <v>246</v>
      </c>
      <c r="C6" s="9">
        <v>236</v>
      </c>
      <c r="D6" s="9">
        <v>14</v>
      </c>
      <c r="E6" s="9">
        <v>71</v>
      </c>
      <c r="F6" s="9">
        <v>55</v>
      </c>
      <c r="G6" s="9">
        <v>48</v>
      </c>
      <c r="H6" s="9">
        <v>48</v>
      </c>
      <c r="I6" s="9">
        <v>0</v>
      </c>
      <c r="J6" s="9">
        <v>0</v>
      </c>
      <c r="K6" s="9">
        <v>0</v>
      </c>
      <c r="L6" s="10">
        <v>10</v>
      </c>
      <c r="M6" s="4"/>
      <c r="N6" s="4"/>
    </row>
    <row r="7" spans="1:14" s="11" customFormat="1" ht="22.5" customHeight="1">
      <c r="A7" s="7">
        <v>2018</v>
      </c>
      <c r="B7" s="8">
        <v>231</v>
      </c>
      <c r="C7" s="9">
        <v>222</v>
      </c>
      <c r="D7" s="9">
        <v>13</v>
      </c>
      <c r="E7" s="9">
        <v>68</v>
      </c>
      <c r="F7" s="9">
        <v>50</v>
      </c>
      <c r="G7" s="9">
        <v>33</v>
      </c>
      <c r="H7" s="9">
        <v>58</v>
      </c>
      <c r="I7" s="9">
        <v>0</v>
      </c>
      <c r="J7" s="9">
        <v>0</v>
      </c>
      <c r="K7" s="9">
        <v>0</v>
      </c>
      <c r="L7" s="10">
        <v>9</v>
      </c>
      <c r="M7" s="4"/>
      <c r="N7" s="4"/>
    </row>
    <row r="8" spans="1:14" s="11" customFormat="1" ht="22.5" customHeight="1">
      <c r="A8" s="7">
        <v>2019</v>
      </c>
      <c r="B8" s="8">
        <v>261</v>
      </c>
      <c r="C8" s="9">
        <v>252</v>
      </c>
      <c r="D8" s="9">
        <v>14</v>
      </c>
      <c r="E8" s="9">
        <v>70</v>
      </c>
      <c r="F8" s="9">
        <v>58</v>
      </c>
      <c r="G8" s="9">
        <v>59</v>
      </c>
      <c r="H8" s="9">
        <v>49</v>
      </c>
      <c r="I8" s="9">
        <v>0</v>
      </c>
      <c r="J8" s="9">
        <v>2</v>
      </c>
      <c r="K8" s="9">
        <v>0</v>
      </c>
      <c r="L8" s="10">
        <v>9</v>
      </c>
      <c r="M8" s="4"/>
      <c r="N8" s="4"/>
    </row>
    <row r="9" spans="1:14" s="11" customFormat="1" ht="22.5" customHeight="1">
      <c r="A9" s="7">
        <v>2020</v>
      </c>
      <c r="B9" s="8">
        <v>261</v>
      </c>
      <c r="C9" s="9">
        <v>256</v>
      </c>
      <c r="D9" s="9">
        <v>14</v>
      </c>
      <c r="E9" s="9">
        <v>71</v>
      </c>
      <c r="F9" s="9">
        <v>60</v>
      </c>
      <c r="G9" s="9">
        <v>63</v>
      </c>
      <c r="H9" s="9">
        <v>47</v>
      </c>
      <c r="I9" s="9">
        <v>0</v>
      </c>
      <c r="J9" s="9">
        <v>1</v>
      </c>
      <c r="K9" s="9">
        <v>0</v>
      </c>
      <c r="L9" s="10">
        <v>5</v>
      </c>
      <c r="M9" s="4"/>
      <c r="N9" s="4"/>
    </row>
    <row r="10" spans="1:14" s="11" customFormat="1" ht="22.5" customHeight="1">
      <c r="A10" s="7">
        <v>2021</v>
      </c>
      <c r="B10" s="8">
        <v>241</v>
      </c>
      <c r="C10" s="9">
        <v>235</v>
      </c>
      <c r="D10" s="9">
        <v>14</v>
      </c>
      <c r="E10" s="9">
        <v>71</v>
      </c>
      <c r="F10" s="9">
        <v>53</v>
      </c>
      <c r="G10" s="9">
        <v>49</v>
      </c>
      <c r="H10" s="9">
        <v>47</v>
      </c>
      <c r="I10" s="9">
        <v>0</v>
      </c>
      <c r="J10" s="9">
        <v>1</v>
      </c>
      <c r="K10" s="9">
        <v>0</v>
      </c>
      <c r="L10" s="10">
        <v>6</v>
      </c>
      <c r="M10" s="4"/>
      <c r="N10" s="4"/>
    </row>
    <row r="11" spans="1:14" s="4" customFormat="1" ht="22.5" customHeight="1">
      <c r="A11" s="12">
        <v>2022</v>
      </c>
      <c r="B11" s="13">
        <f t="shared" ref="B11:L11" si="0">SUM(B12:B25)</f>
        <v>218</v>
      </c>
      <c r="C11" s="14">
        <f t="shared" si="0"/>
        <v>216</v>
      </c>
      <c r="D11" s="14">
        <f t="shared" si="0"/>
        <v>14</v>
      </c>
      <c r="E11" s="14">
        <f t="shared" si="0"/>
        <v>70</v>
      </c>
      <c r="F11" s="14">
        <f t="shared" si="0"/>
        <v>55</v>
      </c>
      <c r="G11" s="14">
        <f t="shared" si="0"/>
        <v>38</v>
      </c>
      <c r="H11" s="14">
        <f t="shared" si="0"/>
        <v>39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15">
        <f t="shared" si="0"/>
        <v>2</v>
      </c>
    </row>
    <row r="12" spans="1:14" s="4" customFormat="1" ht="22.5" customHeight="1">
      <c r="A12" s="32" t="s">
        <v>95</v>
      </c>
      <c r="B12" s="67">
        <f>SUM(C12,K12:L12)</f>
        <v>17</v>
      </c>
      <c r="C12" s="18">
        <f t="shared" ref="C12:C25" si="1">SUM(D12:J12)</f>
        <v>17</v>
      </c>
      <c r="D12" s="18">
        <v>1</v>
      </c>
      <c r="E12" s="18">
        <v>7</v>
      </c>
      <c r="F12" s="18">
        <v>2</v>
      </c>
      <c r="G12" s="18">
        <v>3</v>
      </c>
      <c r="H12" s="18">
        <v>4</v>
      </c>
      <c r="I12" s="18">
        <v>0</v>
      </c>
      <c r="J12" s="68">
        <v>0</v>
      </c>
      <c r="K12" s="68">
        <v>0</v>
      </c>
      <c r="L12" s="19">
        <v>0</v>
      </c>
    </row>
    <row r="13" spans="1:14" s="4" customFormat="1" ht="22.5" customHeight="1">
      <c r="A13" s="32" t="s">
        <v>96</v>
      </c>
      <c r="B13" s="67">
        <f t="shared" ref="B13:B25" si="2">SUM(C13,K13:L13)</f>
        <v>17</v>
      </c>
      <c r="C13" s="18">
        <f t="shared" si="1"/>
        <v>17</v>
      </c>
      <c r="D13" s="18">
        <v>1</v>
      </c>
      <c r="E13" s="18">
        <v>6</v>
      </c>
      <c r="F13" s="18">
        <v>5</v>
      </c>
      <c r="G13" s="18">
        <v>3</v>
      </c>
      <c r="H13" s="18">
        <v>2</v>
      </c>
      <c r="I13" s="18">
        <v>0</v>
      </c>
      <c r="J13" s="68">
        <v>0</v>
      </c>
      <c r="K13" s="68">
        <v>0</v>
      </c>
      <c r="L13" s="19">
        <v>0</v>
      </c>
    </row>
    <row r="14" spans="1:14" s="4" customFormat="1" ht="22.5" customHeight="1">
      <c r="A14" s="32" t="s">
        <v>97</v>
      </c>
      <c r="B14" s="67">
        <f t="shared" si="2"/>
        <v>14</v>
      </c>
      <c r="C14" s="18">
        <f t="shared" si="1"/>
        <v>13</v>
      </c>
      <c r="D14" s="18">
        <v>1</v>
      </c>
      <c r="E14" s="18">
        <v>4</v>
      </c>
      <c r="F14" s="18">
        <v>3</v>
      </c>
      <c r="G14" s="18">
        <v>2</v>
      </c>
      <c r="H14" s="18">
        <v>3</v>
      </c>
      <c r="I14" s="18">
        <v>0</v>
      </c>
      <c r="J14" s="68">
        <v>0</v>
      </c>
      <c r="K14" s="68">
        <v>0</v>
      </c>
      <c r="L14" s="19">
        <v>1</v>
      </c>
    </row>
    <row r="15" spans="1:14" s="4" customFormat="1" ht="22.5" customHeight="1">
      <c r="A15" s="32" t="s">
        <v>98</v>
      </c>
      <c r="B15" s="67">
        <f t="shared" si="2"/>
        <v>16</v>
      </c>
      <c r="C15" s="18">
        <f t="shared" si="1"/>
        <v>16</v>
      </c>
      <c r="D15" s="18">
        <v>1</v>
      </c>
      <c r="E15" s="18">
        <v>5</v>
      </c>
      <c r="F15" s="18">
        <v>4</v>
      </c>
      <c r="G15" s="18">
        <v>3</v>
      </c>
      <c r="H15" s="18">
        <v>3</v>
      </c>
      <c r="I15" s="18">
        <v>0</v>
      </c>
      <c r="J15" s="68">
        <v>0</v>
      </c>
      <c r="K15" s="68">
        <v>0</v>
      </c>
      <c r="L15" s="19">
        <v>0</v>
      </c>
    </row>
    <row r="16" spans="1:14" s="4" customFormat="1" ht="22.5" customHeight="1">
      <c r="A16" s="32" t="s">
        <v>99</v>
      </c>
      <c r="B16" s="67">
        <f t="shared" si="2"/>
        <v>16</v>
      </c>
      <c r="C16" s="18">
        <f t="shared" si="1"/>
        <v>16</v>
      </c>
      <c r="D16" s="18">
        <v>1</v>
      </c>
      <c r="E16" s="18">
        <v>5</v>
      </c>
      <c r="F16" s="18">
        <v>5</v>
      </c>
      <c r="G16" s="18">
        <v>2</v>
      </c>
      <c r="H16" s="18">
        <v>3</v>
      </c>
      <c r="I16" s="18">
        <v>0</v>
      </c>
      <c r="J16" s="68">
        <v>0</v>
      </c>
      <c r="K16" s="68">
        <v>0</v>
      </c>
      <c r="L16" s="19">
        <v>0</v>
      </c>
    </row>
    <row r="17" spans="1:12" s="4" customFormat="1" ht="22.5" customHeight="1">
      <c r="A17" s="32" t="s">
        <v>100</v>
      </c>
      <c r="B17" s="67">
        <f t="shared" si="2"/>
        <v>16</v>
      </c>
      <c r="C17" s="18">
        <f t="shared" si="1"/>
        <v>16</v>
      </c>
      <c r="D17" s="18">
        <v>1</v>
      </c>
      <c r="E17" s="18">
        <v>5</v>
      </c>
      <c r="F17" s="18">
        <v>5</v>
      </c>
      <c r="G17" s="18">
        <v>3</v>
      </c>
      <c r="H17" s="18">
        <v>2</v>
      </c>
      <c r="I17" s="18">
        <v>0</v>
      </c>
      <c r="J17" s="68">
        <v>0</v>
      </c>
      <c r="K17" s="68">
        <v>0</v>
      </c>
      <c r="L17" s="19">
        <v>0</v>
      </c>
    </row>
    <row r="18" spans="1:12" s="4" customFormat="1" ht="22.5" customHeight="1">
      <c r="A18" s="32" t="s">
        <v>101</v>
      </c>
      <c r="B18" s="67">
        <f t="shared" si="2"/>
        <v>16</v>
      </c>
      <c r="C18" s="18">
        <f t="shared" si="1"/>
        <v>15</v>
      </c>
      <c r="D18" s="18">
        <v>1</v>
      </c>
      <c r="E18" s="18">
        <v>5</v>
      </c>
      <c r="F18" s="18">
        <v>4</v>
      </c>
      <c r="G18" s="18">
        <v>3</v>
      </c>
      <c r="H18" s="18">
        <v>2</v>
      </c>
      <c r="I18" s="18">
        <v>0</v>
      </c>
      <c r="J18" s="68">
        <v>0</v>
      </c>
      <c r="K18" s="68">
        <v>0</v>
      </c>
      <c r="L18" s="19">
        <v>1</v>
      </c>
    </row>
    <row r="19" spans="1:12" s="4" customFormat="1" ht="22.5" customHeight="1">
      <c r="A19" s="32" t="s">
        <v>102</v>
      </c>
      <c r="B19" s="67">
        <f t="shared" si="2"/>
        <v>16</v>
      </c>
      <c r="C19" s="18">
        <f t="shared" si="1"/>
        <v>16</v>
      </c>
      <c r="D19" s="18">
        <v>1</v>
      </c>
      <c r="E19" s="18">
        <v>6</v>
      </c>
      <c r="F19" s="18">
        <v>3</v>
      </c>
      <c r="G19" s="18">
        <v>4</v>
      </c>
      <c r="H19" s="18">
        <v>2</v>
      </c>
      <c r="I19" s="18">
        <v>0</v>
      </c>
      <c r="J19" s="68">
        <v>0</v>
      </c>
      <c r="K19" s="68">
        <v>0</v>
      </c>
      <c r="L19" s="19">
        <v>0</v>
      </c>
    </row>
    <row r="20" spans="1:12" ht="22.5" customHeight="1">
      <c r="A20" s="32" t="s">
        <v>103</v>
      </c>
      <c r="B20" s="67">
        <f t="shared" si="2"/>
        <v>16</v>
      </c>
      <c r="C20" s="18">
        <f t="shared" si="1"/>
        <v>16</v>
      </c>
      <c r="D20" s="18">
        <v>1</v>
      </c>
      <c r="E20" s="18">
        <v>5</v>
      </c>
      <c r="F20" s="18">
        <v>4</v>
      </c>
      <c r="G20" s="18">
        <v>3</v>
      </c>
      <c r="H20" s="18">
        <v>3</v>
      </c>
      <c r="I20" s="18">
        <v>0</v>
      </c>
      <c r="J20" s="68">
        <v>0</v>
      </c>
      <c r="K20" s="68">
        <v>0</v>
      </c>
      <c r="L20" s="19">
        <v>0</v>
      </c>
    </row>
    <row r="21" spans="1:12" ht="22.5" customHeight="1">
      <c r="A21" s="37" t="s">
        <v>104</v>
      </c>
      <c r="B21" s="67">
        <f t="shared" si="2"/>
        <v>15</v>
      </c>
      <c r="C21" s="18">
        <f t="shared" si="1"/>
        <v>15</v>
      </c>
      <c r="D21" s="18">
        <v>1</v>
      </c>
      <c r="E21" s="18">
        <v>5</v>
      </c>
      <c r="F21" s="18">
        <v>3</v>
      </c>
      <c r="G21" s="18">
        <v>2</v>
      </c>
      <c r="H21" s="18">
        <v>4</v>
      </c>
      <c r="I21" s="18">
        <v>0</v>
      </c>
      <c r="J21" s="68">
        <v>0</v>
      </c>
      <c r="K21" s="68">
        <v>0</v>
      </c>
      <c r="L21" s="19">
        <v>0</v>
      </c>
    </row>
    <row r="22" spans="1:12" ht="22.5" customHeight="1">
      <c r="A22" s="37" t="s">
        <v>105</v>
      </c>
      <c r="B22" s="67">
        <f t="shared" si="2"/>
        <v>14</v>
      </c>
      <c r="C22" s="18">
        <f t="shared" si="1"/>
        <v>14</v>
      </c>
      <c r="D22" s="18">
        <v>1</v>
      </c>
      <c r="E22" s="18">
        <v>4</v>
      </c>
      <c r="F22" s="18">
        <v>3</v>
      </c>
      <c r="G22" s="18">
        <v>2</v>
      </c>
      <c r="H22" s="18">
        <v>4</v>
      </c>
      <c r="I22" s="18">
        <v>0</v>
      </c>
      <c r="J22" s="68">
        <v>0</v>
      </c>
      <c r="K22" s="68">
        <v>0</v>
      </c>
      <c r="L22" s="19">
        <v>0</v>
      </c>
    </row>
    <row r="23" spans="1:12" ht="22.5" customHeight="1">
      <c r="A23" s="37" t="s">
        <v>106</v>
      </c>
      <c r="B23" s="67">
        <f t="shared" si="2"/>
        <v>16</v>
      </c>
      <c r="C23" s="18">
        <f t="shared" si="1"/>
        <v>16</v>
      </c>
      <c r="D23" s="18">
        <v>1</v>
      </c>
      <c r="E23" s="18">
        <v>5</v>
      </c>
      <c r="F23" s="18">
        <v>6</v>
      </c>
      <c r="G23" s="18">
        <v>2</v>
      </c>
      <c r="H23" s="18">
        <v>2</v>
      </c>
      <c r="I23" s="18">
        <v>0</v>
      </c>
      <c r="J23" s="68">
        <v>0</v>
      </c>
      <c r="K23" s="68">
        <v>0</v>
      </c>
      <c r="L23" s="19">
        <v>0</v>
      </c>
    </row>
    <row r="24" spans="1:12" ht="22.5" customHeight="1">
      <c r="A24" s="37" t="s">
        <v>107</v>
      </c>
      <c r="B24" s="67">
        <f t="shared" si="2"/>
        <v>14</v>
      </c>
      <c r="C24" s="18">
        <f t="shared" si="1"/>
        <v>14</v>
      </c>
      <c r="D24" s="18">
        <v>1</v>
      </c>
      <c r="E24" s="18">
        <v>4</v>
      </c>
      <c r="F24" s="18">
        <v>4</v>
      </c>
      <c r="G24" s="18">
        <v>3</v>
      </c>
      <c r="H24" s="18">
        <v>2</v>
      </c>
      <c r="I24" s="18">
        <v>0</v>
      </c>
      <c r="J24" s="68">
        <v>0</v>
      </c>
      <c r="K24" s="68">
        <v>0</v>
      </c>
      <c r="L24" s="19">
        <v>0</v>
      </c>
    </row>
    <row r="25" spans="1:12" ht="22.5" customHeight="1">
      <c r="A25" s="69" t="s">
        <v>108</v>
      </c>
      <c r="B25" s="22">
        <f t="shared" si="2"/>
        <v>15</v>
      </c>
      <c r="C25" s="23">
        <f t="shared" si="1"/>
        <v>15</v>
      </c>
      <c r="D25" s="23">
        <v>1</v>
      </c>
      <c r="E25" s="23">
        <v>4</v>
      </c>
      <c r="F25" s="23">
        <v>4</v>
      </c>
      <c r="G25" s="23">
        <v>3</v>
      </c>
      <c r="H25" s="23">
        <v>3</v>
      </c>
      <c r="I25" s="23">
        <v>0</v>
      </c>
      <c r="J25" s="58">
        <v>0</v>
      </c>
      <c r="K25" s="23">
        <v>0</v>
      </c>
      <c r="L25" s="25">
        <v>0</v>
      </c>
    </row>
    <row r="26" spans="1:12" ht="22.5" customHeight="1">
      <c r="A26" s="2" t="s">
        <v>30</v>
      </c>
      <c r="L26" s="3" t="s">
        <v>31</v>
      </c>
    </row>
  </sheetData>
  <mergeCells count="6">
    <mergeCell ref="L4:L5"/>
    <mergeCell ref="A2:H2"/>
    <mergeCell ref="A4:A5"/>
    <mergeCell ref="B4:B5"/>
    <mergeCell ref="C4:J4"/>
    <mergeCell ref="K4:K5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W29"/>
  <sheetViews>
    <sheetView workbookViewId="0">
      <selection activeCell="D29" sqref="D29"/>
    </sheetView>
  </sheetViews>
  <sheetFormatPr defaultColWidth="9" defaultRowHeight="25.5" customHeight="1"/>
  <cols>
    <col min="1" max="1" width="9" style="70" customWidth="1"/>
    <col min="2" max="3" width="6.5" style="70" customWidth="1"/>
    <col min="4" max="5" width="11.875" style="70" customWidth="1"/>
    <col min="6" max="6" width="11.625" style="70" customWidth="1"/>
    <col min="7" max="7" width="6.375" style="70" customWidth="1"/>
    <col min="8" max="8" width="7.5" style="70" customWidth="1"/>
    <col min="9" max="9" width="6.5" style="70" customWidth="1"/>
    <col min="10" max="10" width="8.375" style="70" customWidth="1"/>
    <col min="11" max="11" width="7.875" style="70" customWidth="1"/>
    <col min="12" max="12" width="8.25" style="70" customWidth="1"/>
    <col min="13" max="13" width="8.125" style="70" customWidth="1"/>
    <col min="14" max="14" width="7.5" style="70" customWidth="1"/>
    <col min="15" max="15" width="10.25" style="70" customWidth="1"/>
    <col min="16" max="16" width="7.5" style="70" customWidth="1"/>
    <col min="17" max="17" width="9.75" style="70" customWidth="1"/>
    <col min="18" max="18" width="7.25" style="70" customWidth="1"/>
    <col min="19" max="19" width="8.5" style="70" customWidth="1"/>
    <col min="20" max="20" width="10.25" style="70" customWidth="1"/>
    <col min="21" max="21" width="12.5" style="70" customWidth="1"/>
    <col min="22" max="16384" width="9" style="70"/>
  </cols>
  <sheetData>
    <row r="2" spans="1:23" ht="32.25" customHeight="1">
      <c r="A2" s="375" t="s">
        <v>109</v>
      </c>
      <c r="B2" s="375"/>
      <c r="C2" s="375"/>
      <c r="D2" s="375"/>
      <c r="E2" s="375"/>
      <c r="F2" s="375"/>
      <c r="G2" s="375"/>
    </row>
    <row r="3" spans="1:23" ht="25.5" customHeight="1">
      <c r="A3" s="71" t="s">
        <v>110</v>
      </c>
      <c r="S3" s="376" t="s">
        <v>111</v>
      </c>
      <c r="T3" s="376"/>
      <c r="U3" s="376"/>
    </row>
    <row r="4" spans="1:23" s="4" customFormat="1" ht="25.5" customHeight="1">
      <c r="A4" s="369" t="s">
        <v>488</v>
      </c>
      <c r="B4" s="371" t="s">
        <v>112</v>
      </c>
      <c r="C4" s="371" t="s">
        <v>113</v>
      </c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2" t="s">
        <v>114</v>
      </c>
      <c r="O4" s="372" t="s">
        <v>115</v>
      </c>
      <c r="P4" s="372" t="s">
        <v>116</v>
      </c>
      <c r="Q4" s="372" t="s">
        <v>117</v>
      </c>
      <c r="R4" s="372" t="s">
        <v>118</v>
      </c>
      <c r="S4" s="372"/>
      <c r="T4" s="371" t="s">
        <v>119</v>
      </c>
      <c r="U4" s="371"/>
    </row>
    <row r="5" spans="1:23" s="4" customFormat="1" ht="42.75" customHeight="1">
      <c r="A5" s="370"/>
      <c r="B5" s="371"/>
      <c r="C5" s="5" t="s">
        <v>120</v>
      </c>
      <c r="D5" s="72" t="s">
        <v>121</v>
      </c>
      <c r="E5" s="72" t="s">
        <v>122</v>
      </c>
      <c r="F5" s="72" t="s">
        <v>123</v>
      </c>
      <c r="G5" s="72" t="s">
        <v>124</v>
      </c>
      <c r="H5" s="72" t="s">
        <v>125</v>
      </c>
      <c r="I5" s="72" t="s">
        <v>126</v>
      </c>
      <c r="J5" s="72" t="s">
        <v>127</v>
      </c>
      <c r="K5" s="73" t="s">
        <v>128</v>
      </c>
      <c r="L5" s="73" t="s">
        <v>129</v>
      </c>
      <c r="M5" s="72" t="s">
        <v>130</v>
      </c>
      <c r="N5" s="372"/>
      <c r="O5" s="372"/>
      <c r="P5" s="372"/>
      <c r="Q5" s="372"/>
      <c r="R5" s="6" t="s">
        <v>131</v>
      </c>
      <c r="S5" s="6" t="s">
        <v>132</v>
      </c>
      <c r="T5" s="5" t="s">
        <v>131</v>
      </c>
      <c r="U5" s="5" t="s">
        <v>132</v>
      </c>
    </row>
    <row r="6" spans="1:23" s="11" customFormat="1" ht="25.5" customHeight="1">
      <c r="A6" s="7">
        <v>2017</v>
      </c>
      <c r="B6" s="26">
        <v>41</v>
      </c>
      <c r="C6" s="27">
        <v>40</v>
      </c>
      <c r="D6" s="74">
        <v>0</v>
      </c>
      <c r="E6" s="74">
        <v>0</v>
      </c>
      <c r="F6" s="74">
        <v>0</v>
      </c>
      <c r="G6" s="74">
        <v>0</v>
      </c>
      <c r="H6" s="74">
        <v>0</v>
      </c>
      <c r="I6" s="27">
        <v>2</v>
      </c>
      <c r="J6" s="27">
        <v>13</v>
      </c>
      <c r="K6" s="27">
        <v>7</v>
      </c>
      <c r="L6" s="27">
        <v>12</v>
      </c>
      <c r="M6" s="27">
        <v>6</v>
      </c>
      <c r="N6" s="74">
        <v>0</v>
      </c>
      <c r="O6" s="74">
        <v>1</v>
      </c>
      <c r="P6" s="74">
        <v>0</v>
      </c>
      <c r="Q6" s="74">
        <v>0</v>
      </c>
      <c r="R6" s="27">
        <v>16</v>
      </c>
      <c r="S6" s="27">
        <v>392</v>
      </c>
      <c r="T6" s="27">
        <v>15</v>
      </c>
      <c r="U6" s="28">
        <v>305</v>
      </c>
      <c r="V6" s="4"/>
      <c r="W6" s="4"/>
    </row>
    <row r="7" spans="1:23" s="11" customFormat="1" ht="25.5" customHeight="1">
      <c r="A7" s="7">
        <v>2018</v>
      </c>
      <c r="B7" s="26">
        <v>77</v>
      </c>
      <c r="C7" s="27">
        <v>77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27">
        <v>2</v>
      </c>
      <c r="J7" s="27">
        <v>4</v>
      </c>
      <c r="K7" s="27">
        <v>18</v>
      </c>
      <c r="L7" s="27">
        <v>27</v>
      </c>
      <c r="M7" s="27">
        <v>26</v>
      </c>
      <c r="N7" s="74">
        <v>0</v>
      </c>
      <c r="O7" s="74">
        <v>0</v>
      </c>
      <c r="P7" s="74">
        <v>0</v>
      </c>
      <c r="Q7" s="74">
        <v>0</v>
      </c>
      <c r="R7" s="27">
        <v>16</v>
      </c>
      <c r="S7" s="27">
        <v>374</v>
      </c>
      <c r="T7" s="27">
        <v>15</v>
      </c>
      <c r="U7" s="28">
        <v>293</v>
      </c>
      <c r="V7" s="4"/>
      <c r="W7" s="4"/>
    </row>
    <row r="8" spans="1:23" s="11" customFormat="1" ht="25.5" customHeight="1">
      <c r="A8" s="7">
        <v>2019</v>
      </c>
      <c r="B8" s="26">
        <v>50</v>
      </c>
      <c r="C8" s="27">
        <v>50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2</v>
      </c>
      <c r="J8" s="27">
        <v>10</v>
      </c>
      <c r="K8" s="27">
        <v>4</v>
      </c>
      <c r="L8" s="27">
        <v>17</v>
      </c>
      <c r="M8" s="27">
        <v>17</v>
      </c>
      <c r="N8" s="27">
        <v>0</v>
      </c>
      <c r="O8" s="27">
        <v>0</v>
      </c>
      <c r="P8" s="27">
        <v>0</v>
      </c>
      <c r="Q8" s="27">
        <v>0</v>
      </c>
      <c r="R8" s="27">
        <v>16</v>
      </c>
      <c r="S8" s="27">
        <v>363</v>
      </c>
      <c r="T8" s="27">
        <v>15</v>
      </c>
      <c r="U8" s="28">
        <v>295</v>
      </c>
      <c r="V8" s="4"/>
      <c r="W8" s="4"/>
    </row>
    <row r="9" spans="1:23" s="11" customFormat="1" ht="25.5" customHeight="1">
      <c r="A9" s="7">
        <v>2020</v>
      </c>
      <c r="B9" s="26">
        <v>71</v>
      </c>
      <c r="C9" s="27">
        <v>71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2</v>
      </c>
      <c r="J9" s="27">
        <v>10</v>
      </c>
      <c r="K9" s="27">
        <v>10</v>
      </c>
      <c r="L9" s="27">
        <v>23</v>
      </c>
      <c r="M9" s="27">
        <v>26</v>
      </c>
      <c r="N9" s="27">
        <v>0</v>
      </c>
      <c r="O9" s="27">
        <v>0</v>
      </c>
      <c r="P9" s="27">
        <v>0</v>
      </c>
      <c r="Q9" s="27">
        <v>0</v>
      </c>
      <c r="R9" s="27">
        <v>16</v>
      </c>
      <c r="S9" s="27">
        <v>342</v>
      </c>
      <c r="T9" s="27">
        <v>15</v>
      </c>
      <c r="U9" s="28">
        <v>290</v>
      </c>
      <c r="V9" s="4"/>
      <c r="W9" s="4"/>
    </row>
    <row r="10" spans="1:23" s="11" customFormat="1" ht="25.5" customHeight="1">
      <c r="A10" s="7">
        <v>2021</v>
      </c>
      <c r="B10" s="26">
        <v>88</v>
      </c>
      <c r="C10" s="27">
        <v>88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2</v>
      </c>
      <c r="J10" s="27">
        <v>22</v>
      </c>
      <c r="K10" s="27">
        <v>18</v>
      </c>
      <c r="L10" s="27">
        <v>14</v>
      </c>
      <c r="M10" s="27">
        <v>32</v>
      </c>
      <c r="N10" s="27">
        <v>0</v>
      </c>
      <c r="O10" s="27">
        <v>0</v>
      </c>
      <c r="P10" s="27">
        <v>0</v>
      </c>
      <c r="Q10" s="27">
        <v>0</v>
      </c>
      <c r="R10" s="27">
        <v>16</v>
      </c>
      <c r="S10" s="27">
        <v>349</v>
      </c>
      <c r="T10" s="27">
        <v>15</v>
      </c>
      <c r="U10" s="28">
        <v>281</v>
      </c>
      <c r="V10" s="4"/>
      <c r="W10" s="4"/>
    </row>
    <row r="11" spans="1:23" s="76" customFormat="1" ht="25.5" customHeight="1">
      <c r="A11" s="12">
        <v>2022</v>
      </c>
      <c r="B11" s="42">
        <f t="shared" ref="B11:C11" si="0">SUM(B12:B25)</f>
        <v>151</v>
      </c>
      <c r="C11" s="43">
        <f t="shared" si="0"/>
        <v>151</v>
      </c>
      <c r="D11" s="43">
        <f>SUM(D12:D25)</f>
        <v>0</v>
      </c>
      <c r="E11" s="43">
        <f t="shared" ref="E11:U11" si="1">SUM(E12:E25)</f>
        <v>0</v>
      </c>
      <c r="F11" s="43">
        <f t="shared" si="1"/>
        <v>0</v>
      </c>
      <c r="G11" s="43">
        <f t="shared" si="1"/>
        <v>1</v>
      </c>
      <c r="H11" s="43">
        <f t="shared" si="1"/>
        <v>3</v>
      </c>
      <c r="I11" s="43">
        <f t="shared" si="1"/>
        <v>10</v>
      </c>
      <c r="J11" s="43">
        <f t="shared" si="1"/>
        <v>31</v>
      </c>
      <c r="K11" s="43">
        <f t="shared" si="1"/>
        <v>23</v>
      </c>
      <c r="L11" s="43">
        <f t="shared" si="1"/>
        <v>29</v>
      </c>
      <c r="M11" s="43">
        <f t="shared" si="1"/>
        <v>54</v>
      </c>
      <c r="N11" s="43">
        <f t="shared" si="1"/>
        <v>0</v>
      </c>
      <c r="O11" s="43">
        <f t="shared" si="1"/>
        <v>0</v>
      </c>
      <c r="P11" s="43">
        <f t="shared" si="1"/>
        <v>0</v>
      </c>
      <c r="Q11" s="43">
        <f>SUM(Q12:Q25)</f>
        <v>0</v>
      </c>
      <c r="R11" s="43">
        <f>SUM(R12:R25)</f>
        <v>17</v>
      </c>
      <c r="S11" s="43">
        <f t="shared" si="1"/>
        <v>373</v>
      </c>
      <c r="T11" s="43">
        <f>SUM(T12:T25)</f>
        <v>14</v>
      </c>
      <c r="U11" s="75">
        <f t="shared" si="1"/>
        <v>249</v>
      </c>
      <c r="V11" s="4"/>
      <c r="W11" s="4"/>
    </row>
    <row r="12" spans="1:23" s="4" customFormat="1" ht="25.5" customHeight="1">
      <c r="A12" s="32" t="s">
        <v>133</v>
      </c>
      <c r="B12" s="77">
        <f t="shared" ref="B12:B25" si="2">SUM(C12,N12:Q12)</f>
        <v>30</v>
      </c>
      <c r="C12" s="35">
        <f t="shared" ref="C12:C25" si="3">SUM(D12:M12)</f>
        <v>30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334">
        <v>2</v>
      </c>
      <c r="J12" s="335">
        <v>4</v>
      </c>
      <c r="K12" s="334">
        <v>7</v>
      </c>
      <c r="L12" s="334">
        <v>7</v>
      </c>
      <c r="M12" s="334">
        <v>10</v>
      </c>
      <c r="N12" s="79">
        <v>0</v>
      </c>
      <c r="O12" s="78">
        <v>0</v>
      </c>
      <c r="P12" s="78">
        <v>0</v>
      </c>
      <c r="Q12" s="80">
        <v>0</v>
      </c>
      <c r="R12" s="338">
        <v>1</v>
      </c>
      <c r="S12" s="334">
        <v>20</v>
      </c>
      <c r="T12" s="334">
        <v>1</v>
      </c>
      <c r="U12" s="339">
        <v>22</v>
      </c>
    </row>
    <row r="13" spans="1:23" s="4" customFormat="1" ht="25.5" customHeight="1">
      <c r="A13" s="32" t="s">
        <v>134</v>
      </c>
      <c r="B13" s="77">
        <f t="shared" si="2"/>
        <v>9</v>
      </c>
      <c r="C13" s="35">
        <f t="shared" si="3"/>
        <v>9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335">
        <v>0</v>
      </c>
      <c r="J13" s="334">
        <v>3</v>
      </c>
      <c r="K13" s="335">
        <v>0</v>
      </c>
      <c r="L13" s="334">
        <v>1</v>
      </c>
      <c r="M13" s="334">
        <v>5</v>
      </c>
      <c r="N13" s="79">
        <v>0</v>
      </c>
      <c r="O13" s="78">
        <v>0</v>
      </c>
      <c r="P13" s="78">
        <v>0</v>
      </c>
      <c r="Q13" s="80">
        <v>0</v>
      </c>
      <c r="R13" s="338">
        <v>1</v>
      </c>
      <c r="S13" s="334">
        <v>27</v>
      </c>
      <c r="T13" s="334">
        <v>1</v>
      </c>
      <c r="U13" s="339">
        <v>20</v>
      </c>
    </row>
    <row r="14" spans="1:23" s="4" customFormat="1" ht="25.5" customHeight="1">
      <c r="A14" s="32" t="s">
        <v>135</v>
      </c>
      <c r="B14" s="77">
        <f t="shared" si="2"/>
        <v>0</v>
      </c>
      <c r="C14" s="35">
        <f t="shared" si="3"/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335">
        <v>0</v>
      </c>
      <c r="J14" s="335">
        <v>0</v>
      </c>
      <c r="K14" s="335">
        <v>0</v>
      </c>
      <c r="L14" s="335">
        <v>0</v>
      </c>
      <c r="M14" s="335">
        <v>0</v>
      </c>
      <c r="N14" s="79">
        <v>0</v>
      </c>
      <c r="O14" s="78">
        <v>0</v>
      </c>
      <c r="P14" s="78">
        <v>0</v>
      </c>
      <c r="Q14" s="80">
        <v>0</v>
      </c>
      <c r="R14" s="338">
        <v>1</v>
      </c>
      <c r="S14" s="334">
        <v>22</v>
      </c>
      <c r="T14" s="334">
        <v>1</v>
      </c>
      <c r="U14" s="339">
        <v>15</v>
      </c>
    </row>
    <row r="15" spans="1:23" s="4" customFormat="1" ht="25.5" customHeight="1">
      <c r="A15" s="32" t="s">
        <v>136</v>
      </c>
      <c r="B15" s="77">
        <f t="shared" si="2"/>
        <v>0</v>
      </c>
      <c r="C15" s="35">
        <f t="shared" si="3"/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335">
        <v>0</v>
      </c>
      <c r="J15" s="335">
        <v>0</v>
      </c>
      <c r="K15" s="335">
        <v>0</v>
      </c>
      <c r="L15" s="335">
        <v>0</v>
      </c>
      <c r="M15" s="335">
        <v>0</v>
      </c>
      <c r="N15" s="79">
        <v>0</v>
      </c>
      <c r="O15" s="78">
        <v>0</v>
      </c>
      <c r="P15" s="78">
        <v>0</v>
      </c>
      <c r="Q15" s="80">
        <v>0</v>
      </c>
      <c r="R15" s="338">
        <v>1</v>
      </c>
      <c r="S15" s="334">
        <v>20</v>
      </c>
      <c r="T15" s="334">
        <v>1</v>
      </c>
      <c r="U15" s="339">
        <v>21</v>
      </c>
    </row>
    <row r="16" spans="1:23" s="4" customFormat="1" ht="25.5" customHeight="1">
      <c r="A16" s="32" t="s">
        <v>137</v>
      </c>
      <c r="B16" s="77">
        <f t="shared" si="2"/>
        <v>0</v>
      </c>
      <c r="C16" s="35">
        <f t="shared" si="3"/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335">
        <v>0</v>
      </c>
      <c r="J16" s="335">
        <v>0</v>
      </c>
      <c r="K16" s="335">
        <v>0</v>
      </c>
      <c r="L16" s="335">
        <v>0</v>
      </c>
      <c r="M16" s="335">
        <v>0</v>
      </c>
      <c r="N16" s="79">
        <v>0</v>
      </c>
      <c r="O16" s="78">
        <v>0</v>
      </c>
      <c r="P16" s="78">
        <v>0</v>
      </c>
      <c r="Q16" s="80">
        <v>0</v>
      </c>
      <c r="R16" s="338">
        <v>1</v>
      </c>
      <c r="S16" s="334">
        <v>25</v>
      </c>
      <c r="T16" s="334">
        <v>1</v>
      </c>
      <c r="U16" s="339">
        <v>19</v>
      </c>
    </row>
    <row r="17" spans="1:21" s="4" customFormat="1" ht="25.5" customHeight="1">
      <c r="A17" s="32" t="s">
        <v>138</v>
      </c>
      <c r="B17" s="77">
        <f t="shared" si="2"/>
        <v>9</v>
      </c>
      <c r="C17" s="35">
        <f t="shared" si="3"/>
        <v>9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335">
        <v>0</v>
      </c>
      <c r="J17" s="334">
        <v>2</v>
      </c>
      <c r="K17" s="335">
        <v>2</v>
      </c>
      <c r="L17" s="334">
        <v>2</v>
      </c>
      <c r="M17" s="334">
        <v>3</v>
      </c>
      <c r="N17" s="79">
        <v>0</v>
      </c>
      <c r="O17" s="78">
        <v>0</v>
      </c>
      <c r="P17" s="78">
        <v>0</v>
      </c>
      <c r="Q17" s="80">
        <v>0</v>
      </c>
      <c r="R17" s="338">
        <v>1</v>
      </c>
      <c r="S17" s="334">
        <v>24</v>
      </c>
      <c r="T17" s="334">
        <v>1</v>
      </c>
      <c r="U17" s="339">
        <v>17</v>
      </c>
    </row>
    <row r="18" spans="1:21" s="4" customFormat="1" ht="25.5" customHeight="1">
      <c r="A18" s="32" t="s">
        <v>139</v>
      </c>
      <c r="B18" s="77">
        <f t="shared" si="2"/>
        <v>0</v>
      </c>
      <c r="C18" s="35">
        <f t="shared" si="3"/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335">
        <v>0</v>
      </c>
      <c r="J18" s="335">
        <v>0</v>
      </c>
      <c r="K18" s="335">
        <v>0</v>
      </c>
      <c r="L18" s="335">
        <v>0</v>
      </c>
      <c r="M18" s="335">
        <v>0</v>
      </c>
      <c r="N18" s="79">
        <v>0</v>
      </c>
      <c r="O18" s="78">
        <v>0</v>
      </c>
      <c r="P18" s="78">
        <v>0</v>
      </c>
      <c r="Q18" s="80">
        <v>0</v>
      </c>
      <c r="R18" s="338">
        <v>1</v>
      </c>
      <c r="S18" s="334">
        <v>25</v>
      </c>
      <c r="T18" s="334">
        <v>1</v>
      </c>
      <c r="U18" s="339">
        <v>15</v>
      </c>
    </row>
    <row r="19" spans="1:21" s="4" customFormat="1" ht="25.5" customHeight="1">
      <c r="A19" s="32" t="s">
        <v>140</v>
      </c>
      <c r="B19" s="77">
        <f t="shared" si="2"/>
        <v>10</v>
      </c>
      <c r="C19" s="35">
        <f t="shared" si="3"/>
        <v>10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335">
        <v>0</v>
      </c>
      <c r="J19" s="334">
        <v>3</v>
      </c>
      <c r="K19" s="334">
        <v>2</v>
      </c>
      <c r="L19" s="334">
        <v>1</v>
      </c>
      <c r="M19" s="334">
        <v>4</v>
      </c>
      <c r="N19" s="79">
        <v>0</v>
      </c>
      <c r="O19" s="78">
        <v>0</v>
      </c>
      <c r="P19" s="78">
        <v>0</v>
      </c>
      <c r="Q19" s="80">
        <v>0</v>
      </c>
      <c r="R19" s="338">
        <v>4</v>
      </c>
      <c r="S19" s="334">
        <v>71</v>
      </c>
      <c r="T19" s="334">
        <v>1</v>
      </c>
      <c r="U19" s="339">
        <v>14</v>
      </c>
    </row>
    <row r="20" spans="1:21" s="81" customFormat="1" ht="25.5" customHeight="1">
      <c r="A20" s="32" t="s">
        <v>141</v>
      </c>
      <c r="B20" s="77">
        <f t="shared" si="2"/>
        <v>6</v>
      </c>
      <c r="C20" s="35">
        <f t="shared" si="3"/>
        <v>6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335">
        <v>0</v>
      </c>
      <c r="J20" s="335">
        <v>2</v>
      </c>
      <c r="K20" s="335">
        <v>0</v>
      </c>
      <c r="L20" s="335">
        <v>2</v>
      </c>
      <c r="M20" s="335">
        <v>2</v>
      </c>
      <c r="N20" s="79">
        <v>0</v>
      </c>
      <c r="O20" s="78">
        <v>0</v>
      </c>
      <c r="P20" s="78">
        <v>0</v>
      </c>
      <c r="Q20" s="80">
        <v>0</v>
      </c>
      <c r="R20" s="338">
        <v>1</v>
      </c>
      <c r="S20" s="334">
        <v>22</v>
      </c>
      <c r="T20" s="334">
        <v>1</v>
      </c>
      <c r="U20" s="339">
        <v>15</v>
      </c>
    </row>
    <row r="21" spans="1:21" s="81" customFormat="1" ht="25.5" customHeight="1">
      <c r="A21" s="82" t="s">
        <v>142</v>
      </c>
      <c r="B21" s="77">
        <f t="shared" si="2"/>
        <v>0</v>
      </c>
      <c r="C21" s="35">
        <f t="shared" si="3"/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335">
        <v>0</v>
      </c>
      <c r="J21" s="335">
        <v>0</v>
      </c>
      <c r="K21" s="335">
        <v>0</v>
      </c>
      <c r="L21" s="335">
        <v>0</v>
      </c>
      <c r="M21" s="335">
        <v>0</v>
      </c>
      <c r="N21" s="79">
        <v>0</v>
      </c>
      <c r="O21" s="78">
        <v>0</v>
      </c>
      <c r="P21" s="78">
        <v>0</v>
      </c>
      <c r="Q21" s="80">
        <v>0</v>
      </c>
      <c r="R21" s="338">
        <v>1</v>
      </c>
      <c r="S21" s="334">
        <v>26</v>
      </c>
      <c r="T21" s="334">
        <v>1</v>
      </c>
      <c r="U21" s="339">
        <v>20</v>
      </c>
    </row>
    <row r="22" spans="1:21" s="81" customFormat="1" ht="25.5" customHeight="1">
      <c r="A22" s="82" t="s">
        <v>143</v>
      </c>
      <c r="B22" s="77">
        <f t="shared" si="2"/>
        <v>6</v>
      </c>
      <c r="C22" s="35">
        <f t="shared" si="3"/>
        <v>6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335">
        <v>0</v>
      </c>
      <c r="J22" s="335">
        <v>3</v>
      </c>
      <c r="K22" s="335">
        <v>2</v>
      </c>
      <c r="L22" s="335">
        <v>0</v>
      </c>
      <c r="M22" s="335">
        <v>1</v>
      </c>
      <c r="N22" s="79">
        <v>0</v>
      </c>
      <c r="O22" s="78">
        <v>0</v>
      </c>
      <c r="P22" s="78">
        <v>0</v>
      </c>
      <c r="Q22" s="80">
        <v>0</v>
      </c>
      <c r="R22" s="338">
        <v>1</v>
      </c>
      <c r="S22" s="334">
        <v>20</v>
      </c>
      <c r="T22" s="334">
        <v>1</v>
      </c>
      <c r="U22" s="339">
        <v>12</v>
      </c>
    </row>
    <row r="23" spans="1:21" s="81" customFormat="1" ht="25.5" customHeight="1">
      <c r="A23" s="82" t="s">
        <v>144</v>
      </c>
      <c r="B23" s="77">
        <f t="shared" si="2"/>
        <v>6</v>
      </c>
      <c r="C23" s="35">
        <f t="shared" si="3"/>
        <v>6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336">
        <v>0</v>
      </c>
      <c r="J23" s="336">
        <v>0</v>
      </c>
      <c r="K23" s="334">
        <v>0</v>
      </c>
      <c r="L23" s="334">
        <v>0</v>
      </c>
      <c r="M23" s="334">
        <v>6</v>
      </c>
      <c r="N23" s="79">
        <v>0</v>
      </c>
      <c r="O23" s="78">
        <v>0</v>
      </c>
      <c r="P23" s="78">
        <v>0</v>
      </c>
      <c r="Q23" s="80">
        <v>0</v>
      </c>
      <c r="R23" s="338">
        <v>1</v>
      </c>
      <c r="S23" s="334">
        <v>24</v>
      </c>
      <c r="T23" s="334">
        <v>1</v>
      </c>
      <c r="U23" s="339">
        <v>14</v>
      </c>
    </row>
    <row r="24" spans="1:21" s="81" customFormat="1" ht="25.5" customHeight="1">
      <c r="A24" s="82" t="s">
        <v>145</v>
      </c>
      <c r="B24" s="77">
        <f t="shared" si="2"/>
        <v>0</v>
      </c>
      <c r="C24" s="35">
        <f t="shared" si="3"/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335">
        <v>0</v>
      </c>
      <c r="J24" s="335">
        <v>0</v>
      </c>
      <c r="K24" s="335">
        <v>0</v>
      </c>
      <c r="L24" s="335">
        <v>0</v>
      </c>
      <c r="M24" s="335">
        <v>0</v>
      </c>
      <c r="N24" s="79">
        <v>0</v>
      </c>
      <c r="O24" s="78">
        <v>0</v>
      </c>
      <c r="P24" s="78">
        <v>0</v>
      </c>
      <c r="Q24" s="80">
        <v>0</v>
      </c>
      <c r="R24" s="338">
        <v>1</v>
      </c>
      <c r="S24" s="334">
        <v>24</v>
      </c>
      <c r="T24" s="334">
        <v>1</v>
      </c>
      <c r="U24" s="339">
        <v>25</v>
      </c>
    </row>
    <row r="25" spans="1:21" s="81" customFormat="1" ht="25.5" customHeight="1">
      <c r="A25" s="83" t="s">
        <v>146</v>
      </c>
      <c r="B25" s="84">
        <f t="shared" si="2"/>
        <v>75</v>
      </c>
      <c r="C25" s="40">
        <f t="shared" si="3"/>
        <v>75</v>
      </c>
      <c r="D25" s="85">
        <v>0</v>
      </c>
      <c r="E25" s="85">
        <v>0</v>
      </c>
      <c r="F25" s="85">
        <v>0</v>
      </c>
      <c r="G25" s="85">
        <v>1</v>
      </c>
      <c r="H25" s="85">
        <v>3</v>
      </c>
      <c r="I25" s="337">
        <v>8</v>
      </c>
      <c r="J25" s="337">
        <v>14</v>
      </c>
      <c r="K25" s="337">
        <v>10</v>
      </c>
      <c r="L25" s="337">
        <v>16</v>
      </c>
      <c r="M25" s="337">
        <v>23</v>
      </c>
      <c r="N25" s="86">
        <v>0</v>
      </c>
      <c r="O25" s="85">
        <v>0</v>
      </c>
      <c r="P25" s="85">
        <v>0</v>
      </c>
      <c r="Q25" s="87">
        <v>0</v>
      </c>
      <c r="R25" s="340">
        <v>1</v>
      </c>
      <c r="S25" s="341">
        <v>23</v>
      </c>
      <c r="T25" s="341">
        <v>1</v>
      </c>
      <c r="U25" s="342">
        <v>20</v>
      </c>
    </row>
    <row r="26" spans="1:21" ht="25.5" customHeight="1">
      <c r="A26" s="71" t="s">
        <v>147</v>
      </c>
      <c r="S26" s="88"/>
      <c r="T26" s="89"/>
      <c r="U26" s="90" t="s">
        <v>148</v>
      </c>
    </row>
    <row r="27" spans="1:21" ht="25.5" customHeight="1">
      <c r="T27" s="89"/>
    </row>
    <row r="28" spans="1:21" ht="25.5" customHeight="1">
      <c r="B28" s="91"/>
      <c r="C28" s="91"/>
      <c r="T28" s="89"/>
    </row>
    <row r="29" spans="1:21" ht="25.5" customHeight="1">
      <c r="T29" s="92"/>
    </row>
  </sheetData>
  <mergeCells count="11">
    <mergeCell ref="T4:U4"/>
    <mergeCell ref="A2:G2"/>
    <mergeCell ref="S3:U3"/>
    <mergeCell ref="A4:A5"/>
    <mergeCell ref="B4:B5"/>
    <mergeCell ref="C4:M4"/>
    <mergeCell ref="N4:N5"/>
    <mergeCell ref="O4:O5"/>
    <mergeCell ref="P4:P5"/>
    <mergeCell ref="Q4:Q5"/>
    <mergeCell ref="R4:S4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28"/>
  <sheetViews>
    <sheetView topLeftCell="A7" workbookViewId="0">
      <selection activeCell="C30" sqref="C30"/>
    </sheetView>
  </sheetViews>
  <sheetFormatPr defaultColWidth="9" defaultRowHeight="16.5"/>
  <cols>
    <col min="1" max="1" width="9" style="98"/>
    <col min="2" max="3" width="9.875" style="98" customWidth="1"/>
    <col min="4" max="4" width="14.125" style="98" customWidth="1"/>
    <col min="5" max="5" width="9.875" style="98" customWidth="1"/>
    <col min="6" max="6" width="11.625" style="98" customWidth="1"/>
    <col min="7" max="7" width="9.875" style="98" customWidth="1"/>
    <col min="8" max="8" width="20.25" style="98" customWidth="1"/>
    <col min="9" max="9" width="12.75" style="98" customWidth="1"/>
    <col min="10" max="10" width="14.875" style="98" customWidth="1"/>
    <col min="11" max="16384" width="9" style="98"/>
  </cols>
  <sheetData>
    <row r="1" spans="1:32" ht="16.5" customHeight="1"/>
    <row r="2" spans="1:32" ht="27.75" customHeight="1">
      <c r="A2" s="378" t="s">
        <v>172</v>
      </c>
      <c r="B2" s="378"/>
      <c r="C2" s="378"/>
      <c r="D2" s="378"/>
      <c r="E2" s="378"/>
      <c r="F2" s="378"/>
      <c r="G2" s="378"/>
      <c r="H2" s="378"/>
      <c r="I2" s="378"/>
      <c r="J2" s="378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100"/>
    </row>
    <row r="3" spans="1:32" s="106" customFormat="1" ht="21.75" customHeight="1">
      <c r="A3" s="101" t="s">
        <v>173</v>
      </c>
      <c r="B3" s="102"/>
      <c r="C3" s="102"/>
      <c r="D3" s="102"/>
      <c r="E3" s="102"/>
      <c r="F3" s="102"/>
      <c r="G3" s="103"/>
      <c r="H3" s="379" t="s">
        <v>62</v>
      </c>
      <c r="I3" s="379"/>
      <c r="J3" s="379"/>
      <c r="K3" s="99"/>
      <c r="L3" s="99"/>
      <c r="M3" s="99"/>
      <c r="N3" s="99"/>
      <c r="O3" s="104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105"/>
    </row>
    <row r="4" spans="1:32" ht="32.25" customHeight="1">
      <c r="A4" s="380" t="s">
        <v>174</v>
      </c>
      <c r="B4" s="383" t="s">
        <v>175</v>
      </c>
      <c r="C4" s="383" t="s">
        <v>176</v>
      </c>
      <c r="D4" s="383"/>
      <c r="E4" s="383"/>
      <c r="F4" s="383"/>
      <c r="G4" s="385" t="s">
        <v>177</v>
      </c>
      <c r="H4" s="386"/>
      <c r="I4" s="386"/>
      <c r="J4" s="387"/>
      <c r="K4" s="107"/>
      <c r="L4" s="107"/>
      <c r="M4" s="107"/>
      <c r="N4" s="107"/>
      <c r="O4" s="107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100"/>
    </row>
    <row r="5" spans="1:32" ht="24.75" customHeight="1">
      <c r="A5" s="381"/>
      <c r="B5" s="384"/>
      <c r="C5" s="383" t="s">
        <v>178</v>
      </c>
      <c r="D5" s="383" t="s">
        <v>179</v>
      </c>
      <c r="E5" s="383" t="s">
        <v>180</v>
      </c>
      <c r="F5" s="383" t="s">
        <v>181</v>
      </c>
      <c r="G5" s="383" t="s">
        <v>182</v>
      </c>
      <c r="H5" s="383" t="s">
        <v>183</v>
      </c>
      <c r="I5" s="383" t="s">
        <v>184</v>
      </c>
      <c r="J5" s="383" t="s">
        <v>185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100"/>
      <c r="AB5" s="107"/>
      <c r="AC5" s="107"/>
      <c r="AD5" s="107"/>
      <c r="AE5" s="107"/>
      <c r="AF5" s="107"/>
    </row>
    <row r="6" spans="1:32" ht="24.75" customHeight="1">
      <c r="A6" s="382"/>
      <c r="B6" s="384"/>
      <c r="C6" s="383"/>
      <c r="D6" s="383"/>
      <c r="E6" s="383"/>
      <c r="F6" s="383"/>
      <c r="G6" s="383"/>
      <c r="H6" s="383"/>
      <c r="I6" s="383"/>
      <c r="J6" s="383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100"/>
      <c r="AB6" s="107"/>
      <c r="AC6" s="107"/>
      <c r="AD6" s="107"/>
      <c r="AE6" s="107"/>
      <c r="AF6" s="107"/>
    </row>
    <row r="7" spans="1:32" s="117" customFormat="1" ht="24.75" customHeight="1">
      <c r="A7" s="108">
        <v>2017</v>
      </c>
      <c r="B7" s="109">
        <v>130</v>
      </c>
      <c r="C7" s="110">
        <v>87</v>
      </c>
      <c r="D7" s="110">
        <v>0</v>
      </c>
      <c r="E7" s="110">
        <v>0</v>
      </c>
      <c r="F7" s="111">
        <v>87</v>
      </c>
      <c r="G7" s="110">
        <v>43</v>
      </c>
      <c r="H7" s="109">
        <v>0</v>
      </c>
      <c r="I7" s="109">
        <v>0</v>
      </c>
      <c r="J7" s="112">
        <v>43</v>
      </c>
      <c r="K7" s="113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5"/>
      <c r="AB7" s="116"/>
      <c r="AC7" s="116"/>
      <c r="AD7" s="116"/>
      <c r="AE7" s="116"/>
      <c r="AF7" s="116"/>
    </row>
    <row r="8" spans="1:32" s="117" customFormat="1" ht="24.75" customHeight="1">
      <c r="A8" s="108">
        <v>2018</v>
      </c>
      <c r="B8" s="109">
        <v>130</v>
      </c>
      <c r="C8" s="110">
        <v>88</v>
      </c>
      <c r="D8" s="110">
        <v>0</v>
      </c>
      <c r="E8" s="110">
        <v>0</v>
      </c>
      <c r="F8" s="111">
        <v>88</v>
      </c>
      <c r="G8" s="110">
        <v>42</v>
      </c>
      <c r="H8" s="109">
        <v>0</v>
      </c>
      <c r="I8" s="109">
        <v>0</v>
      </c>
      <c r="J8" s="112">
        <v>42</v>
      </c>
      <c r="K8" s="113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5"/>
      <c r="AB8" s="116"/>
      <c r="AC8" s="116"/>
      <c r="AD8" s="116"/>
      <c r="AE8" s="116"/>
      <c r="AF8" s="116"/>
    </row>
    <row r="9" spans="1:32" s="117" customFormat="1" ht="24.75" customHeight="1">
      <c r="A9" s="108">
        <v>2019</v>
      </c>
      <c r="B9" s="109">
        <v>134</v>
      </c>
      <c r="C9" s="110">
        <v>87</v>
      </c>
      <c r="D9" s="110">
        <v>0</v>
      </c>
      <c r="E9" s="110">
        <v>0</v>
      </c>
      <c r="F9" s="111">
        <v>87</v>
      </c>
      <c r="G9" s="118">
        <v>47</v>
      </c>
      <c r="H9" s="119">
        <v>0</v>
      </c>
      <c r="I9" s="119">
        <v>0</v>
      </c>
      <c r="J9" s="120">
        <v>47</v>
      </c>
      <c r="K9" s="113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5"/>
      <c r="AB9" s="116"/>
      <c r="AC9" s="116"/>
      <c r="AD9" s="116"/>
      <c r="AE9" s="116"/>
      <c r="AF9" s="116"/>
    </row>
    <row r="10" spans="1:32" s="117" customFormat="1" ht="24.75" customHeight="1">
      <c r="A10" s="108">
        <v>2020</v>
      </c>
      <c r="B10" s="109">
        <v>86</v>
      </c>
      <c r="C10" s="110">
        <v>86</v>
      </c>
      <c r="D10" s="110">
        <v>0</v>
      </c>
      <c r="E10" s="110">
        <v>0</v>
      </c>
      <c r="F10" s="111">
        <v>86</v>
      </c>
      <c r="G10" s="118">
        <v>78</v>
      </c>
      <c r="H10" s="119">
        <v>0</v>
      </c>
      <c r="I10" s="119">
        <v>0</v>
      </c>
      <c r="J10" s="120">
        <v>78</v>
      </c>
      <c r="K10" s="113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5"/>
      <c r="AB10" s="116"/>
      <c r="AC10" s="116"/>
      <c r="AD10" s="116"/>
      <c r="AE10" s="116"/>
      <c r="AF10" s="116"/>
    </row>
    <row r="11" spans="1:32" s="117" customFormat="1" ht="24.75" customHeight="1">
      <c r="A11" s="108">
        <v>2021</v>
      </c>
      <c r="B11" s="109">
        <v>86</v>
      </c>
      <c r="C11" s="110">
        <v>86</v>
      </c>
      <c r="D11" s="110">
        <v>0</v>
      </c>
      <c r="E11" s="110">
        <v>0</v>
      </c>
      <c r="F11" s="111">
        <v>86</v>
      </c>
      <c r="G11" s="118">
        <v>82</v>
      </c>
      <c r="H11" s="119">
        <v>0</v>
      </c>
      <c r="I11" s="119">
        <v>0</v>
      </c>
      <c r="J11" s="120">
        <v>82</v>
      </c>
      <c r="K11" s="113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5"/>
      <c r="AB11" s="116"/>
      <c r="AC11" s="116"/>
      <c r="AD11" s="116"/>
      <c r="AE11" s="116"/>
      <c r="AF11" s="116"/>
    </row>
    <row r="12" spans="1:32" ht="24.75" customHeight="1">
      <c r="A12" s="121">
        <v>2022</v>
      </c>
      <c r="B12" s="122">
        <f>SUM(B13:B27)</f>
        <v>168</v>
      </c>
      <c r="C12" s="123">
        <f t="shared" ref="C12:C27" si="0">SUM(D12:F12)</f>
        <v>87</v>
      </c>
      <c r="D12" s="123">
        <f>SUM(D13:D27)</f>
        <v>0</v>
      </c>
      <c r="E12" s="123">
        <f>SUM(E13:E27)</f>
        <v>0</v>
      </c>
      <c r="F12" s="124">
        <f>SUM(F13:F27)</f>
        <v>87</v>
      </c>
      <c r="G12" s="125">
        <f>SUM(H12:J12)</f>
        <v>81</v>
      </c>
      <c r="H12" s="126">
        <f>SUM(H13:H27)</f>
        <v>0</v>
      </c>
      <c r="I12" s="127">
        <v>0</v>
      </c>
      <c r="J12" s="128">
        <f>SUM(J13:J27)</f>
        <v>81</v>
      </c>
      <c r="K12" s="113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29"/>
      <c r="AB12" s="130"/>
      <c r="AC12" s="130"/>
      <c r="AD12" s="130"/>
      <c r="AE12" s="130"/>
      <c r="AF12" s="130"/>
    </row>
    <row r="13" spans="1:32" ht="24.75" customHeight="1">
      <c r="A13" s="131" t="s">
        <v>186</v>
      </c>
      <c r="B13" s="132">
        <f t="shared" ref="B13:B27" si="1">C13+G13</f>
        <v>32</v>
      </c>
      <c r="C13" s="133">
        <f t="shared" si="0"/>
        <v>7</v>
      </c>
      <c r="D13" s="133">
        <v>0</v>
      </c>
      <c r="E13" s="133">
        <v>0</v>
      </c>
      <c r="F13" s="134">
        <v>7</v>
      </c>
      <c r="G13" s="18">
        <f t="shared" ref="G13:G27" si="2">SUM(H13:J13)</f>
        <v>25</v>
      </c>
      <c r="H13" s="96">
        <v>0</v>
      </c>
      <c r="I13" s="96">
        <v>0</v>
      </c>
      <c r="J13" s="19">
        <v>25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129"/>
      <c r="AB13" s="130"/>
      <c r="AC13" s="130"/>
      <c r="AD13" s="130"/>
      <c r="AE13" s="130"/>
      <c r="AF13" s="130"/>
    </row>
    <row r="14" spans="1:32" ht="24.75" customHeight="1">
      <c r="A14" s="131" t="s">
        <v>187</v>
      </c>
      <c r="B14" s="132">
        <f t="shared" si="1"/>
        <v>10</v>
      </c>
      <c r="C14" s="133">
        <f t="shared" si="0"/>
        <v>10</v>
      </c>
      <c r="D14" s="133">
        <v>0</v>
      </c>
      <c r="E14" s="133">
        <v>0</v>
      </c>
      <c r="F14" s="134">
        <v>10</v>
      </c>
      <c r="G14" s="18">
        <f t="shared" si="2"/>
        <v>0</v>
      </c>
      <c r="H14" s="96">
        <v>0</v>
      </c>
      <c r="I14" s="96">
        <v>0</v>
      </c>
      <c r="J14" s="19">
        <v>0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129"/>
      <c r="AB14" s="130"/>
      <c r="AC14" s="130"/>
      <c r="AD14" s="130"/>
      <c r="AE14" s="130"/>
      <c r="AF14" s="130"/>
    </row>
    <row r="15" spans="1:32" ht="24.75" customHeight="1">
      <c r="A15" s="131" t="s">
        <v>188</v>
      </c>
      <c r="B15" s="132">
        <f t="shared" si="1"/>
        <v>6</v>
      </c>
      <c r="C15" s="133">
        <f t="shared" si="0"/>
        <v>6</v>
      </c>
      <c r="D15" s="133">
        <v>0</v>
      </c>
      <c r="E15" s="133">
        <v>0</v>
      </c>
      <c r="F15" s="134">
        <v>6</v>
      </c>
      <c r="G15" s="18">
        <f t="shared" si="2"/>
        <v>0</v>
      </c>
      <c r="H15" s="96">
        <v>0</v>
      </c>
      <c r="I15" s="96">
        <v>0</v>
      </c>
      <c r="J15" s="19">
        <v>0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29"/>
      <c r="AB15" s="130"/>
      <c r="AC15" s="130"/>
      <c r="AD15" s="130"/>
      <c r="AE15" s="130"/>
      <c r="AF15" s="130"/>
    </row>
    <row r="16" spans="1:32" ht="24.75" customHeight="1">
      <c r="A16" s="131" t="s">
        <v>189</v>
      </c>
      <c r="B16" s="132">
        <f t="shared" si="1"/>
        <v>8</v>
      </c>
      <c r="C16" s="133">
        <f t="shared" si="0"/>
        <v>5</v>
      </c>
      <c r="D16" s="133">
        <v>0</v>
      </c>
      <c r="E16" s="133">
        <v>0</v>
      </c>
      <c r="F16" s="134">
        <v>5</v>
      </c>
      <c r="G16" s="18">
        <f t="shared" si="2"/>
        <v>3</v>
      </c>
      <c r="H16" s="96">
        <v>0</v>
      </c>
      <c r="I16" s="96">
        <v>0</v>
      </c>
      <c r="J16" s="19">
        <v>3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29"/>
      <c r="AB16" s="130"/>
      <c r="AC16" s="130"/>
      <c r="AD16" s="130"/>
      <c r="AE16" s="130"/>
      <c r="AF16" s="130"/>
    </row>
    <row r="17" spans="1:32" ht="24.75" customHeight="1">
      <c r="A17" s="131" t="s">
        <v>190</v>
      </c>
      <c r="B17" s="132">
        <f t="shared" si="1"/>
        <v>4</v>
      </c>
      <c r="C17" s="133">
        <f t="shared" si="0"/>
        <v>4</v>
      </c>
      <c r="D17" s="133">
        <v>0</v>
      </c>
      <c r="E17" s="133">
        <v>0</v>
      </c>
      <c r="F17" s="134">
        <v>4</v>
      </c>
      <c r="G17" s="18">
        <f t="shared" si="2"/>
        <v>0</v>
      </c>
      <c r="H17" s="96">
        <v>0</v>
      </c>
      <c r="I17" s="96">
        <v>0</v>
      </c>
      <c r="J17" s="19">
        <v>0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29"/>
      <c r="AB17" s="130"/>
      <c r="AC17" s="130"/>
      <c r="AD17" s="130"/>
      <c r="AE17" s="130"/>
      <c r="AF17" s="130"/>
    </row>
    <row r="18" spans="1:32" ht="24.75" customHeight="1">
      <c r="A18" s="131" t="s">
        <v>191</v>
      </c>
      <c r="B18" s="132">
        <f t="shared" si="1"/>
        <v>9</v>
      </c>
      <c r="C18" s="133">
        <f t="shared" si="0"/>
        <v>5</v>
      </c>
      <c r="D18" s="133">
        <v>0</v>
      </c>
      <c r="E18" s="133">
        <v>0</v>
      </c>
      <c r="F18" s="134">
        <v>5</v>
      </c>
      <c r="G18" s="18">
        <f t="shared" si="2"/>
        <v>4</v>
      </c>
      <c r="H18" s="96">
        <v>0</v>
      </c>
      <c r="I18" s="96">
        <v>0</v>
      </c>
      <c r="J18" s="19">
        <v>4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29"/>
      <c r="AB18" s="130"/>
      <c r="AC18" s="130"/>
      <c r="AD18" s="130"/>
      <c r="AE18" s="130"/>
      <c r="AF18" s="130"/>
    </row>
    <row r="19" spans="1:32" ht="24.75" customHeight="1">
      <c r="A19" s="131" t="s">
        <v>192</v>
      </c>
      <c r="B19" s="132">
        <f t="shared" si="1"/>
        <v>5</v>
      </c>
      <c r="C19" s="133">
        <f t="shared" si="0"/>
        <v>5</v>
      </c>
      <c r="D19" s="133">
        <v>0</v>
      </c>
      <c r="E19" s="133">
        <v>0</v>
      </c>
      <c r="F19" s="134">
        <v>5</v>
      </c>
      <c r="G19" s="18">
        <f t="shared" si="2"/>
        <v>0</v>
      </c>
      <c r="H19" s="96">
        <v>0</v>
      </c>
      <c r="I19" s="96">
        <v>0</v>
      </c>
      <c r="J19" s="19">
        <v>0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29"/>
      <c r="AB19" s="130"/>
      <c r="AC19" s="130"/>
      <c r="AD19" s="130"/>
      <c r="AE19" s="130"/>
      <c r="AF19" s="130"/>
    </row>
    <row r="20" spans="1:32" ht="24.75" customHeight="1">
      <c r="A20" s="131" t="s">
        <v>193</v>
      </c>
      <c r="B20" s="132">
        <f t="shared" si="1"/>
        <v>36</v>
      </c>
      <c r="C20" s="133">
        <f t="shared" si="0"/>
        <v>11</v>
      </c>
      <c r="D20" s="133">
        <v>0</v>
      </c>
      <c r="E20" s="133">
        <v>0</v>
      </c>
      <c r="F20" s="134">
        <v>11</v>
      </c>
      <c r="G20" s="18">
        <f t="shared" si="2"/>
        <v>25</v>
      </c>
      <c r="H20" s="96">
        <v>0</v>
      </c>
      <c r="I20" s="96">
        <v>0</v>
      </c>
      <c r="J20" s="19">
        <v>25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29"/>
      <c r="AB20" s="130"/>
      <c r="AC20" s="130"/>
      <c r="AD20" s="130"/>
      <c r="AE20" s="130"/>
      <c r="AF20" s="130"/>
    </row>
    <row r="21" spans="1:32" ht="24.75" customHeight="1">
      <c r="A21" s="135" t="s">
        <v>194</v>
      </c>
      <c r="B21" s="136">
        <f t="shared" si="1"/>
        <v>8</v>
      </c>
      <c r="C21" s="137">
        <f t="shared" si="0"/>
        <v>5</v>
      </c>
      <c r="D21" s="137">
        <v>0</v>
      </c>
      <c r="E21" s="137">
        <v>0</v>
      </c>
      <c r="F21" s="134">
        <v>5</v>
      </c>
      <c r="G21" s="18">
        <f>SUM(H21:J21)</f>
        <v>3</v>
      </c>
      <c r="H21" s="96">
        <v>0</v>
      </c>
      <c r="I21" s="96">
        <v>0</v>
      </c>
      <c r="J21" s="19">
        <v>3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129"/>
      <c r="AB21" s="130"/>
      <c r="AC21" s="130"/>
      <c r="AD21" s="130"/>
      <c r="AE21" s="130"/>
      <c r="AF21" s="130"/>
    </row>
    <row r="22" spans="1:32" ht="24.75" customHeight="1">
      <c r="A22" s="131" t="s">
        <v>195</v>
      </c>
      <c r="B22" s="132">
        <f t="shared" si="1"/>
        <v>5</v>
      </c>
      <c r="C22" s="133">
        <f t="shared" si="0"/>
        <v>5</v>
      </c>
      <c r="D22" s="133">
        <v>0</v>
      </c>
      <c r="E22" s="133">
        <v>0</v>
      </c>
      <c r="F22" s="134">
        <v>5</v>
      </c>
      <c r="G22" s="18">
        <f t="shared" si="2"/>
        <v>0</v>
      </c>
      <c r="H22" s="96">
        <v>0</v>
      </c>
      <c r="I22" s="96">
        <v>0</v>
      </c>
      <c r="J22" s="19">
        <v>0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129"/>
      <c r="AB22" s="130"/>
      <c r="AC22" s="130"/>
      <c r="AD22" s="130"/>
      <c r="AE22" s="130"/>
      <c r="AF22" s="130"/>
    </row>
    <row r="23" spans="1:32" ht="24.75" customHeight="1">
      <c r="A23" s="131" t="s">
        <v>196</v>
      </c>
      <c r="B23" s="132">
        <f t="shared" si="1"/>
        <v>4</v>
      </c>
      <c r="C23" s="133">
        <f t="shared" si="0"/>
        <v>4</v>
      </c>
      <c r="D23" s="133">
        <v>0</v>
      </c>
      <c r="E23" s="133">
        <v>0</v>
      </c>
      <c r="F23" s="134">
        <v>4</v>
      </c>
      <c r="G23" s="18">
        <f t="shared" si="2"/>
        <v>0</v>
      </c>
      <c r="H23" s="96">
        <v>0</v>
      </c>
      <c r="I23" s="96">
        <v>0</v>
      </c>
      <c r="J23" s="19">
        <v>0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129"/>
      <c r="AB23" s="130"/>
      <c r="AC23" s="130"/>
      <c r="AD23" s="130"/>
      <c r="AE23" s="130"/>
      <c r="AF23" s="130"/>
    </row>
    <row r="24" spans="1:32" ht="24.75" customHeight="1">
      <c r="A24" s="131" t="s">
        <v>197</v>
      </c>
      <c r="B24" s="132">
        <f t="shared" si="1"/>
        <v>5</v>
      </c>
      <c r="C24" s="133">
        <f t="shared" si="0"/>
        <v>5</v>
      </c>
      <c r="D24" s="133">
        <v>0</v>
      </c>
      <c r="E24" s="133">
        <v>0</v>
      </c>
      <c r="F24" s="134">
        <v>5</v>
      </c>
      <c r="G24" s="18">
        <f t="shared" si="2"/>
        <v>0</v>
      </c>
      <c r="H24" s="96">
        <v>0</v>
      </c>
      <c r="I24" s="96">
        <v>0</v>
      </c>
      <c r="J24" s="19">
        <v>0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129"/>
      <c r="AB24" s="130"/>
      <c r="AC24" s="130"/>
      <c r="AD24" s="130"/>
      <c r="AE24" s="130"/>
      <c r="AF24" s="130"/>
    </row>
    <row r="25" spans="1:32" ht="24.75" customHeight="1">
      <c r="A25" s="131" t="s">
        <v>198</v>
      </c>
      <c r="B25" s="132">
        <f t="shared" si="1"/>
        <v>6</v>
      </c>
      <c r="C25" s="133">
        <f t="shared" si="0"/>
        <v>6</v>
      </c>
      <c r="D25" s="133">
        <v>0</v>
      </c>
      <c r="E25" s="133">
        <v>0</v>
      </c>
      <c r="F25" s="134">
        <v>6</v>
      </c>
      <c r="G25" s="18">
        <f t="shared" si="2"/>
        <v>0</v>
      </c>
      <c r="H25" s="96">
        <v>0</v>
      </c>
      <c r="I25" s="96">
        <v>0</v>
      </c>
      <c r="J25" s="19">
        <v>0</v>
      </c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129"/>
      <c r="AB25" s="130"/>
      <c r="AC25" s="130"/>
      <c r="AD25" s="130"/>
      <c r="AE25" s="130"/>
      <c r="AF25" s="130"/>
    </row>
    <row r="26" spans="1:32" ht="24.75" customHeight="1">
      <c r="A26" s="131" t="s">
        <v>199</v>
      </c>
      <c r="B26" s="132">
        <f t="shared" si="1"/>
        <v>4</v>
      </c>
      <c r="C26" s="133">
        <f t="shared" si="0"/>
        <v>4</v>
      </c>
      <c r="D26" s="133">
        <v>0</v>
      </c>
      <c r="E26" s="133">
        <v>0</v>
      </c>
      <c r="F26" s="134">
        <v>4</v>
      </c>
      <c r="G26" s="18">
        <f t="shared" si="2"/>
        <v>0</v>
      </c>
      <c r="H26" s="96">
        <v>0</v>
      </c>
      <c r="I26" s="96">
        <v>0</v>
      </c>
      <c r="J26" s="19">
        <v>0</v>
      </c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129"/>
      <c r="AB26" s="130"/>
      <c r="AC26" s="130"/>
      <c r="AD26" s="130"/>
      <c r="AE26" s="130"/>
      <c r="AF26" s="130"/>
    </row>
    <row r="27" spans="1:32" ht="24.75" customHeight="1">
      <c r="A27" s="138" t="s">
        <v>200</v>
      </c>
      <c r="B27" s="132">
        <f t="shared" si="1"/>
        <v>26</v>
      </c>
      <c r="C27" s="139">
        <f t="shared" si="0"/>
        <v>5</v>
      </c>
      <c r="D27" s="139">
        <v>0</v>
      </c>
      <c r="E27" s="139">
        <v>0</v>
      </c>
      <c r="F27" s="140">
        <v>5</v>
      </c>
      <c r="G27" s="23">
        <f t="shared" si="2"/>
        <v>21</v>
      </c>
      <c r="H27" s="141">
        <v>0</v>
      </c>
      <c r="I27" s="141">
        <v>0</v>
      </c>
      <c r="J27" s="25">
        <v>21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129"/>
      <c r="AB27" s="130"/>
      <c r="AC27" s="130"/>
      <c r="AD27" s="130"/>
      <c r="AE27" s="130"/>
      <c r="AF27" s="130"/>
    </row>
    <row r="28" spans="1:32" s="106" customFormat="1" ht="21.75" customHeight="1">
      <c r="A28" s="377" t="s">
        <v>201</v>
      </c>
      <c r="B28" s="377"/>
      <c r="C28" s="377"/>
      <c r="D28" s="142"/>
      <c r="E28" s="142"/>
      <c r="F28" s="142"/>
      <c r="G28" s="143"/>
      <c r="H28" s="143"/>
      <c r="I28" s="143"/>
      <c r="J28" s="144" t="s">
        <v>202</v>
      </c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105"/>
    </row>
  </sheetData>
  <mergeCells count="15">
    <mergeCell ref="A28:C28"/>
    <mergeCell ref="A2:J2"/>
    <mergeCell ref="H3:J3"/>
    <mergeCell ref="A4:A6"/>
    <mergeCell ref="B4:B6"/>
    <mergeCell ref="C4:F4"/>
    <mergeCell ref="G4:J4"/>
    <mergeCell ref="C5:C6"/>
    <mergeCell ref="D5:D6"/>
    <mergeCell ref="E5:E6"/>
    <mergeCell ref="F5:F6"/>
    <mergeCell ref="G5:G6"/>
    <mergeCell ref="H5:H6"/>
    <mergeCell ref="I5:I6"/>
    <mergeCell ref="J5:J6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T19"/>
  <sheetViews>
    <sheetView workbookViewId="0">
      <selection activeCell="L21" sqref="L21"/>
    </sheetView>
  </sheetViews>
  <sheetFormatPr defaultColWidth="10" defaultRowHeight="24" customHeight="1"/>
  <cols>
    <col min="1" max="1" width="9.875" style="1" customWidth="1"/>
    <col min="2" max="2" width="5.75" style="1" customWidth="1"/>
    <col min="3" max="3" width="6.875" style="1" customWidth="1"/>
    <col min="4" max="4" width="11.625" style="1" customWidth="1"/>
    <col min="5" max="5" width="7.125" style="1" customWidth="1"/>
    <col min="6" max="6" width="5.125" style="1" customWidth="1"/>
    <col min="7" max="15" width="5.625" style="1" customWidth="1"/>
    <col min="16" max="16" width="9.625" style="1" customWidth="1"/>
    <col min="17" max="17" width="9" style="1" customWidth="1"/>
    <col min="18" max="18" width="9.625" style="1" customWidth="1"/>
    <col min="19" max="19" width="9.875" style="1" customWidth="1"/>
    <col min="20" max="20" width="7.125" style="1" customWidth="1"/>
    <col min="21" max="16384" width="10" style="1"/>
  </cols>
  <sheetData>
    <row r="2" spans="1:20" ht="24" customHeight="1">
      <c r="A2" s="368" t="s">
        <v>149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</row>
    <row r="3" spans="1:20" ht="24" customHeight="1">
      <c r="A3" s="2" t="s">
        <v>34</v>
      </c>
      <c r="P3" s="66"/>
      <c r="Q3" s="66"/>
      <c r="R3" s="66"/>
      <c r="T3" s="66" t="s">
        <v>62</v>
      </c>
    </row>
    <row r="4" spans="1:20" s="4" customFormat="1" ht="24" customHeight="1">
      <c r="A4" s="369" t="s">
        <v>489</v>
      </c>
      <c r="B4" s="371" t="s">
        <v>150</v>
      </c>
      <c r="C4" s="372" t="s">
        <v>151</v>
      </c>
      <c r="D4" s="372" t="s">
        <v>152</v>
      </c>
      <c r="E4" s="372" t="s">
        <v>153</v>
      </c>
      <c r="F4" s="371" t="s">
        <v>154</v>
      </c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2" t="s">
        <v>155</v>
      </c>
      <c r="S4" s="372" t="s">
        <v>156</v>
      </c>
      <c r="T4" s="388" t="s">
        <v>157</v>
      </c>
    </row>
    <row r="5" spans="1:20" s="4" customFormat="1" ht="41.25" customHeight="1">
      <c r="A5" s="370"/>
      <c r="B5" s="371"/>
      <c r="C5" s="372"/>
      <c r="D5" s="372"/>
      <c r="E5" s="372"/>
      <c r="F5" s="5" t="s">
        <v>158</v>
      </c>
      <c r="G5" s="5" t="s">
        <v>159</v>
      </c>
      <c r="H5" s="5" t="s">
        <v>14</v>
      </c>
      <c r="I5" s="5" t="s">
        <v>69</v>
      </c>
      <c r="J5" s="5" t="s">
        <v>16</v>
      </c>
      <c r="K5" s="5" t="s">
        <v>46</v>
      </c>
      <c r="L5" s="5" t="s">
        <v>160</v>
      </c>
      <c r="M5" s="5" t="s">
        <v>72</v>
      </c>
      <c r="N5" s="5" t="s">
        <v>73</v>
      </c>
      <c r="O5" s="5" t="s">
        <v>161</v>
      </c>
      <c r="P5" s="6" t="s">
        <v>162</v>
      </c>
      <c r="Q5" s="6" t="s">
        <v>163</v>
      </c>
      <c r="R5" s="372"/>
      <c r="S5" s="372"/>
      <c r="T5" s="388"/>
    </row>
    <row r="6" spans="1:20" s="4" customFormat="1" ht="24" customHeight="1">
      <c r="A6" s="93">
        <v>2017</v>
      </c>
      <c r="B6" s="94">
        <v>32</v>
      </c>
      <c r="C6" s="74">
        <v>0</v>
      </c>
      <c r="D6" s="74">
        <v>0</v>
      </c>
      <c r="E6" s="74">
        <v>0</v>
      </c>
      <c r="F6" s="74">
        <v>20</v>
      </c>
      <c r="G6" s="74">
        <v>0</v>
      </c>
      <c r="H6" s="74">
        <v>0</v>
      </c>
      <c r="I6" s="74">
        <v>0</v>
      </c>
      <c r="J6" s="74">
        <v>1</v>
      </c>
      <c r="K6" s="74">
        <v>5</v>
      </c>
      <c r="L6" s="74">
        <v>7</v>
      </c>
      <c r="M6" s="74">
        <v>2</v>
      </c>
      <c r="N6" s="74">
        <v>0</v>
      </c>
      <c r="O6" s="74">
        <v>1</v>
      </c>
      <c r="P6" s="74">
        <v>0</v>
      </c>
      <c r="Q6" s="74">
        <v>4</v>
      </c>
      <c r="R6" s="74">
        <v>3</v>
      </c>
      <c r="S6" s="74">
        <v>2</v>
      </c>
      <c r="T6" s="95">
        <v>7</v>
      </c>
    </row>
    <row r="7" spans="1:20" s="4" customFormat="1" ht="24" customHeight="1">
      <c r="A7" s="93">
        <v>2018</v>
      </c>
      <c r="B7" s="94">
        <v>22</v>
      </c>
      <c r="C7" s="74">
        <v>0</v>
      </c>
      <c r="D7" s="74">
        <v>1</v>
      </c>
      <c r="E7" s="74">
        <v>0</v>
      </c>
      <c r="F7" s="74">
        <v>20</v>
      </c>
      <c r="G7" s="74">
        <v>0</v>
      </c>
      <c r="H7" s="74">
        <v>0</v>
      </c>
      <c r="I7" s="74">
        <v>2</v>
      </c>
      <c r="J7" s="74">
        <v>2</v>
      </c>
      <c r="K7" s="74">
        <v>5</v>
      </c>
      <c r="L7" s="74">
        <v>4</v>
      </c>
      <c r="M7" s="74">
        <v>0</v>
      </c>
      <c r="N7" s="74">
        <v>0</v>
      </c>
      <c r="O7" s="74">
        <v>6</v>
      </c>
      <c r="P7" s="74">
        <v>0</v>
      </c>
      <c r="Q7" s="74">
        <v>1</v>
      </c>
      <c r="R7" s="74">
        <v>0</v>
      </c>
      <c r="S7" s="74">
        <v>1</v>
      </c>
      <c r="T7" s="95">
        <v>0</v>
      </c>
    </row>
    <row r="8" spans="1:20" s="4" customFormat="1" ht="24" customHeight="1">
      <c r="A8" s="7">
        <v>2019</v>
      </c>
      <c r="B8" s="26">
        <v>33</v>
      </c>
      <c r="C8" s="27">
        <v>0</v>
      </c>
      <c r="D8" s="27">
        <v>0</v>
      </c>
      <c r="E8" s="27">
        <v>0</v>
      </c>
      <c r="F8" s="27">
        <v>25</v>
      </c>
      <c r="G8" s="27">
        <v>0</v>
      </c>
      <c r="H8" s="27">
        <v>0</v>
      </c>
      <c r="I8" s="27">
        <v>0</v>
      </c>
      <c r="J8" s="27">
        <v>2</v>
      </c>
      <c r="K8" s="27">
        <v>1</v>
      </c>
      <c r="L8" s="27">
        <v>10</v>
      </c>
      <c r="M8" s="27">
        <v>2</v>
      </c>
      <c r="N8" s="27">
        <v>0</v>
      </c>
      <c r="O8" s="27">
        <v>7</v>
      </c>
      <c r="P8" s="27">
        <v>1</v>
      </c>
      <c r="Q8" s="27">
        <v>2</v>
      </c>
      <c r="R8" s="27">
        <v>0</v>
      </c>
      <c r="S8" s="27">
        <v>8</v>
      </c>
      <c r="T8" s="28">
        <v>0</v>
      </c>
    </row>
    <row r="9" spans="1:20" s="4" customFormat="1" ht="24" customHeight="1">
      <c r="A9" s="7">
        <v>2020</v>
      </c>
      <c r="B9" s="26">
        <v>31</v>
      </c>
      <c r="C9" s="27">
        <v>0</v>
      </c>
      <c r="D9" s="27">
        <v>0</v>
      </c>
      <c r="E9" s="27">
        <v>0</v>
      </c>
      <c r="F9" s="27">
        <v>26</v>
      </c>
      <c r="G9" s="27">
        <v>0</v>
      </c>
      <c r="H9" s="27">
        <v>0</v>
      </c>
      <c r="I9" s="27">
        <v>0</v>
      </c>
      <c r="J9" s="27">
        <v>1</v>
      </c>
      <c r="K9" s="27">
        <v>4</v>
      </c>
      <c r="L9" s="27">
        <v>9</v>
      </c>
      <c r="M9" s="27">
        <v>1</v>
      </c>
      <c r="N9" s="27">
        <v>4</v>
      </c>
      <c r="O9" s="27">
        <v>5</v>
      </c>
      <c r="P9" s="27">
        <v>0</v>
      </c>
      <c r="Q9" s="27">
        <v>2</v>
      </c>
      <c r="R9" s="27">
        <v>0</v>
      </c>
      <c r="S9" s="27">
        <v>5</v>
      </c>
      <c r="T9" s="28">
        <v>0</v>
      </c>
    </row>
    <row r="10" spans="1:20" s="4" customFormat="1" ht="24" customHeight="1">
      <c r="A10" s="7">
        <v>2021</v>
      </c>
      <c r="B10" s="26">
        <v>41</v>
      </c>
      <c r="C10" s="27">
        <v>0</v>
      </c>
      <c r="D10" s="27">
        <v>1</v>
      </c>
      <c r="E10" s="27">
        <v>0</v>
      </c>
      <c r="F10" s="27">
        <v>40</v>
      </c>
      <c r="G10" s="27">
        <v>0</v>
      </c>
      <c r="H10" s="27">
        <v>0</v>
      </c>
      <c r="I10" s="27">
        <v>0</v>
      </c>
      <c r="J10" s="27">
        <v>6</v>
      </c>
      <c r="K10" s="27">
        <v>15</v>
      </c>
      <c r="L10" s="27">
        <v>10</v>
      </c>
      <c r="M10" s="27">
        <v>0</v>
      </c>
      <c r="N10" s="27">
        <v>2</v>
      </c>
      <c r="O10" s="27">
        <v>6</v>
      </c>
      <c r="P10" s="27">
        <v>0</v>
      </c>
      <c r="Q10" s="27">
        <v>1</v>
      </c>
      <c r="R10" s="27">
        <v>0</v>
      </c>
      <c r="S10" s="27">
        <v>0</v>
      </c>
      <c r="T10" s="28">
        <v>0</v>
      </c>
    </row>
    <row r="11" spans="1:20" s="4" customFormat="1" ht="24" customHeight="1">
      <c r="A11" s="12">
        <v>2022</v>
      </c>
      <c r="B11" s="42">
        <f t="shared" ref="B11:T11" si="0">SUM(B12:B18)</f>
        <v>42</v>
      </c>
      <c r="C11" s="43">
        <f t="shared" si="0"/>
        <v>0</v>
      </c>
      <c r="D11" s="43">
        <f t="shared" si="0"/>
        <v>0</v>
      </c>
      <c r="E11" s="43">
        <f t="shared" si="0"/>
        <v>0</v>
      </c>
      <c r="F11" s="43">
        <f t="shared" si="0"/>
        <v>39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4</v>
      </c>
      <c r="K11" s="43">
        <f t="shared" si="0"/>
        <v>9</v>
      </c>
      <c r="L11" s="43">
        <f t="shared" si="0"/>
        <v>13</v>
      </c>
      <c r="M11" s="43">
        <f t="shared" si="0"/>
        <v>1</v>
      </c>
      <c r="N11" s="43">
        <f t="shared" si="0"/>
        <v>5</v>
      </c>
      <c r="O11" s="43">
        <f t="shared" si="0"/>
        <v>6</v>
      </c>
      <c r="P11" s="43">
        <f t="shared" si="0"/>
        <v>0</v>
      </c>
      <c r="Q11" s="43">
        <f t="shared" si="0"/>
        <v>1</v>
      </c>
      <c r="R11" s="43">
        <f t="shared" si="0"/>
        <v>0</v>
      </c>
      <c r="S11" s="43">
        <f t="shared" si="0"/>
        <v>3</v>
      </c>
      <c r="T11" s="75">
        <f t="shared" si="0"/>
        <v>0</v>
      </c>
    </row>
    <row r="12" spans="1:20" s="4" customFormat="1" ht="24" customHeight="1">
      <c r="A12" s="32" t="s">
        <v>164</v>
      </c>
      <c r="B12" s="77">
        <f t="shared" ref="B12:B18" si="1">SUM(C12:F12,R12:T12)</f>
        <v>16</v>
      </c>
      <c r="C12" s="35">
        <v>0</v>
      </c>
      <c r="D12" s="35">
        <v>0</v>
      </c>
      <c r="E12" s="35">
        <v>0</v>
      </c>
      <c r="F12" s="35">
        <f>SUM(G12:Q12)</f>
        <v>13</v>
      </c>
      <c r="G12" s="35">
        <v>0</v>
      </c>
      <c r="H12" s="35">
        <v>0</v>
      </c>
      <c r="I12" s="35">
        <v>0</v>
      </c>
      <c r="J12" s="35">
        <v>0</v>
      </c>
      <c r="K12" s="18">
        <v>0</v>
      </c>
      <c r="L12" s="18">
        <v>1</v>
      </c>
      <c r="M12" s="35">
        <v>1</v>
      </c>
      <c r="N12" s="35">
        <v>5</v>
      </c>
      <c r="O12" s="18">
        <v>6</v>
      </c>
      <c r="P12" s="18">
        <v>0</v>
      </c>
      <c r="Q12" s="18">
        <v>0</v>
      </c>
      <c r="R12" s="96">
        <v>0</v>
      </c>
      <c r="S12" s="18">
        <v>3</v>
      </c>
      <c r="T12" s="19">
        <v>0</v>
      </c>
    </row>
    <row r="13" spans="1:20" s="4" customFormat="1" ht="24" customHeight="1">
      <c r="A13" s="32" t="s">
        <v>165</v>
      </c>
      <c r="B13" s="77">
        <f t="shared" si="1"/>
        <v>20</v>
      </c>
      <c r="C13" s="35">
        <v>0</v>
      </c>
      <c r="D13" s="35">
        <v>0</v>
      </c>
      <c r="E13" s="35">
        <v>0</v>
      </c>
      <c r="F13" s="35">
        <f t="shared" ref="F13:F18" si="2">SUM(G13:Q13)</f>
        <v>20</v>
      </c>
      <c r="G13" s="35">
        <v>0</v>
      </c>
      <c r="H13" s="35">
        <v>0</v>
      </c>
      <c r="I13" s="35">
        <v>0</v>
      </c>
      <c r="J13" s="35">
        <v>3</v>
      </c>
      <c r="K13" s="18">
        <v>7</v>
      </c>
      <c r="L13" s="18">
        <v>9</v>
      </c>
      <c r="M13" s="35">
        <v>0</v>
      </c>
      <c r="N13" s="35">
        <v>0</v>
      </c>
      <c r="O13" s="18">
        <v>0</v>
      </c>
      <c r="P13" s="18">
        <v>0</v>
      </c>
      <c r="Q13" s="18">
        <v>1</v>
      </c>
      <c r="R13" s="96">
        <v>0</v>
      </c>
      <c r="S13" s="18">
        <v>0</v>
      </c>
      <c r="T13" s="19">
        <v>0</v>
      </c>
    </row>
    <row r="14" spans="1:20" s="4" customFormat="1" ht="24" customHeight="1">
      <c r="A14" s="32" t="s">
        <v>166</v>
      </c>
      <c r="B14" s="77">
        <f t="shared" si="1"/>
        <v>0</v>
      </c>
      <c r="C14" s="35">
        <v>0</v>
      </c>
      <c r="D14" s="35">
        <v>0</v>
      </c>
      <c r="E14" s="35">
        <v>0</v>
      </c>
      <c r="F14" s="35">
        <f t="shared" si="2"/>
        <v>0</v>
      </c>
      <c r="G14" s="35">
        <v>0</v>
      </c>
      <c r="H14" s="35">
        <v>0</v>
      </c>
      <c r="I14" s="35">
        <v>0</v>
      </c>
      <c r="J14" s="35">
        <v>0</v>
      </c>
      <c r="K14" s="18">
        <v>0</v>
      </c>
      <c r="L14" s="18">
        <v>0</v>
      </c>
      <c r="M14" s="35">
        <v>0</v>
      </c>
      <c r="N14" s="35">
        <v>0</v>
      </c>
      <c r="O14" s="18">
        <v>0</v>
      </c>
      <c r="P14" s="18">
        <v>0</v>
      </c>
      <c r="Q14" s="18">
        <v>0</v>
      </c>
      <c r="R14" s="96">
        <v>0</v>
      </c>
      <c r="S14" s="18">
        <v>0</v>
      </c>
      <c r="T14" s="19">
        <v>0</v>
      </c>
    </row>
    <row r="15" spans="1:20" s="4" customFormat="1" ht="24" customHeight="1">
      <c r="A15" s="32" t="s">
        <v>167</v>
      </c>
      <c r="B15" s="77">
        <f t="shared" si="1"/>
        <v>5</v>
      </c>
      <c r="C15" s="35">
        <v>0</v>
      </c>
      <c r="D15" s="35">
        <v>0</v>
      </c>
      <c r="E15" s="35">
        <v>0</v>
      </c>
      <c r="F15" s="35">
        <f t="shared" si="2"/>
        <v>5</v>
      </c>
      <c r="G15" s="35">
        <v>0</v>
      </c>
      <c r="H15" s="35">
        <v>0</v>
      </c>
      <c r="I15" s="35">
        <v>0</v>
      </c>
      <c r="J15" s="35">
        <v>1</v>
      </c>
      <c r="K15" s="18">
        <v>1</v>
      </c>
      <c r="L15" s="18">
        <v>3</v>
      </c>
      <c r="M15" s="35">
        <v>0</v>
      </c>
      <c r="N15" s="35">
        <v>0</v>
      </c>
      <c r="O15" s="18">
        <v>0</v>
      </c>
      <c r="P15" s="18">
        <v>0</v>
      </c>
      <c r="Q15" s="18">
        <v>0</v>
      </c>
      <c r="R15" s="96">
        <v>0</v>
      </c>
      <c r="S15" s="18">
        <v>0</v>
      </c>
      <c r="T15" s="19">
        <v>0</v>
      </c>
    </row>
    <row r="16" spans="1:20" s="4" customFormat="1" ht="24" customHeight="1">
      <c r="A16" s="32" t="s">
        <v>168</v>
      </c>
      <c r="B16" s="77">
        <f t="shared" si="1"/>
        <v>0</v>
      </c>
      <c r="C16" s="35">
        <v>0</v>
      </c>
      <c r="D16" s="35">
        <v>0</v>
      </c>
      <c r="E16" s="35">
        <v>0</v>
      </c>
      <c r="F16" s="35">
        <f t="shared" si="2"/>
        <v>0</v>
      </c>
      <c r="G16" s="35">
        <v>0</v>
      </c>
      <c r="H16" s="35">
        <v>0</v>
      </c>
      <c r="I16" s="35">
        <v>0</v>
      </c>
      <c r="J16" s="35">
        <v>0</v>
      </c>
      <c r="K16" s="18">
        <v>0</v>
      </c>
      <c r="L16" s="18">
        <v>0</v>
      </c>
      <c r="M16" s="35">
        <v>0</v>
      </c>
      <c r="N16" s="35">
        <v>0</v>
      </c>
      <c r="O16" s="18">
        <v>0</v>
      </c>
      <c r="P16" s="18">
        <v>0</v>
      </c>
      <c r="Q16" s="18">
        <v>0</v>
      </c>
      <c r="R16" s="96">
        <v>0</v>
      </c>
      <c r="S16" s="18">
        <v>0</v>
      </c>
      <c r="T16" s="19">
        <v>0</v>
      </c>
    </row>
    <row r="17" spans="1:20" s="4" customFormat="1" ht="24" customHeight="1">
      <c r="A17" s="32" t="s">
        <v>169</v>
      </c>
      <c r="B17" s="77">
        <f t="shared" si="1"/>
        <v>0</v>
      </c>
      <c r="C17" s="35">
        <v>0</v>
      </c>
      <c r="D17" s="35">
        <v>0</v>
      </c>
      <c r="E17" s="35">
        <v>0</v>
      </c>
      <c r="F17" s="35">
        <f t="shared" si="2"/>
        <v>0</v>
      </c>
      <c r="G17" s="35">
        <v>0</v>
      </c>
      <c r="H17" s="35">
        <v>0</v>
      </c>
      <c r="I17" s="35">
        <v>0</v>
      </c>
      <c r="J17" s="35">
        <v>0</v>
      </c>
      <c r="K17" s="18">
        <v>0</v>
      </c>
      <c r="L17" s="18">
        <v>0</v>
      </c>
      <c r="M17" s="35">
        <v>0</v>
      </c>
      <c r="N17" s="35">
        <v>0</v>
      </c>
      <c r="O17" s="18">
        <v>0</v>
      </c>
      <c r="P17" s="18">
        <v>0</v>
      </c>
      <c r="Q17" s="18">
        <v>0</v>
      </c>
      <c r="R17" s="96">
        <v>0</v>
      </c>
      <c r="S17" s="18">
        <v>0</v>
      </c>
      <c r="T17" s="19">
        <v>0</v>
      </c>
    </row>
    <row r="18" spans="1:20" s="4" customFormat="1" ht="24" customHeight="1">
      <c r="A18" s="97" t="s">
        <v>170</v>
      </c>
      <c r="B18" s="84">
        <f t="shared" si="1"/>
        <v>1</v>
      </c>
      <c r="C18" s="40">
        <v>0</v>
      </c>
      <c r="D18" s="40">
        <v>0</v>
      </c>
      <c r="E18" s="40">
        <v>0</v>
      </c>
      <c r="F18" s="40">
        <f t="shared" si="2"/>
        <v>1</v>
      </c>
      <c r="G18" s="40">
        <v>0</v>
      </c>
      <c r="H18" s="40">
        <v>0</v>
      </c>
      <c r="I18" s="40">
        <v>0</v>
      </c>
      <c r="J18" s="40">
        <v>0</v>
      </c>
      <c r="K18" s="23">
        <v>1</v>
      </c>
      <c r="L18" s="23">
        <v>0</v>
      </c>
      <c r="M18" s="40">
        <v>0</v>
      </c>
      <c r="N18" s="40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5">
        <v>0</v>
      </c>
    </row>
    <row r="19" spans="1:20" ht="24" customHeight="1">
      <c r="A19" s="2" t="s">
        <v>30</v>
      </c>
      <c r="T19" s="3" t="s">
        <v>171</v>
      </c>
    </row>
  </sheetData>
  <mergeCells count="10">
    <mergeCell ref="R4:R5"/>
    <mergeCell ref="S4:S5"/>
    <mergeCell ref="T4:T5"/>
    <mergeCell ref="A2:M2"/>
    <mergeCell ref="A4:A5"/>
    <mergeCell ref="B4:B5"/>
    <mergeCell ref="C4:C5"/>
    <mergeCell ref="D4:D5"/>
    <mergeCell ref="E4:E5"/>
    <mergeCell ref="F4:Q4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26"/>
  <sheetViews>
    <sheetView topLeftCell="A7" workbookViewId="0">
      <selection activeCell="K28" sqref="K28"/>
    </sheetView>
  </sheetViews>
  <sheetFormatPr defaultRowHeight="16.5"/>
  <cols>
    <col min="1" max="1" width="8.5" style="145" customWidth="1"/>
    <col min="2" max="2" width="7.875" style="145" customWidth="1"/>
    <col min="3" max="5" width="7.625" style="145" customWidth="1"/>
    <col min="6" max="6" width="8.75" style="145" customWidth="1"/>
    <col min="7" max="7" width="11.375" style="145" customWidth="1"/>
    <col min="8" max="11" width="11.625" style="145" customWidth="1"/>
    <col min="12" max="14" width="7.5" style="145" customWidth="1"/>
    <col min="15" max="15" width="7.75" style="145" customWidth="1"/>
    <col min="16" max="16" width="8.75" style="146" customWidth="1"/>
    <col min="17" max="17" width="11.5" style="145" bestFit="1" customWidth="1"/>
    <col min="18" max="18" width="9.5" style="145" bestFit="1" customWidth="1"/>
    <col min="19" max="16384" width="9" style="145"/>
  </cols>
  <sheetData>
    <row r="1" spans="1:18" ht="16.5" customHeight="1"/>
    <row r="2" spans="1:18">
      <c r="A2" s="147" t="s">
        <v>203</v>
      </c>
      <c r="B2" s="148"/>
      <c r="C2" s="148"/>
      <c r="D2" s="148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50"/>
    </row>
    <row r="3" spans="1:18" ht="16.5" customHeight="1">
      <c r="A3" s="71" t="s">
        <v>204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151" t="s">
        <v>205</v>
      </c>
    </row>
    <row r="4" spans="1:18" ht="31.5" customHeight="1">
      <c r="A4" s="391" t="s">
        <v>490</v>
      </c>
      <c r="B4" s="389" t="s">
        <v>206</v>
      </c>
      <c r="C4" s="389"/>
      <c r="D4" s="389"/>
      <c r="E4" s="389"/>
      <c r="F4" s="389" t="s">
        <v>207</v>
      </c>
      <c r="G4" s="389"/>
      <c r="H4" s="389"/>
      <c r="I4" s="389" t="s">
        <v>208</v>
      </c>
      <c r="J4" s="389"/>
      <c r="K4" s="389"/>
      <c r="L4" s="389" t="s">
        <v>209</v>
      </c>
      <c r="M4" s="389"/>
      <c r="N4" s="389"/>
      <c r="O4" s="389" t="s">
        <v>210</v>
      </c>
      <c r="P4" s="389" t="s">
        <v>211</v>
      </c>
    </row>
    <row r="5" spans="1:18" ht="36">
      <c r="A5" s="392"/>
      <c r="B5" s="152" t="s">
        <v>89</v>
      </c>
      <c r="C5" s="152" t="s">
        <v>212</v>
      </c>
      <c r="D5" s="152" t="s">
        <v>213</v>
      </c>
      <c r="E5" s="152" t="s">
        <v>214</v>
      </c>
      <c r="F5" s="152" t="s">
        <v>215</v>
      </c>
      <c r="G5" s="152" t="s">
        <v>216</v>
      </c>
      <c r="H5" s="152" t="s">
        <v>217</v>
      </c>
      <c r="I5" s="152" t="s">
        <v>89</v>
      </c>
      <c r="J5" s="152" t="s">
        <v>218</v>
      </c>
      <c r="K5" s="152" t="s">
        <v>219</v>
      </c>
      <c r="L5" s="152" t="s">
        <v>220</v>
      </c>
      <c r="M5" s="152" t="s">
        <v>221</v>
      </c>
      <c r="N5" s="152" t="s">
        <v>222</v>
      </c>
      <c r="O5" s="389"/>
      <c r="P5" s="389"/>
    </row>
    <row r="6" spans="1:18" s="158" customFormat="1" ht="26.25" customHeight="1">
      <c r="A6" s="153">
        <v>2017</v>
      </c>
      <c r="B6" s="154">
        <v>66</v>
      </c>
      <c r="C6" s="155">
        <v>45</v>
      </c>
      <c r="D6" s="155">
        <v>1</v>
      </c>
      <c r="E6" s="155">
        <v>20</v>
      </c>
      <c r="F6" s="155">
        <v>25</v>
      </c>
      <c r="G6" s="155">
        <v>14</v>
      </c>
      <c r="H6" s="155">
        <v>4790</v>
      </c>
      <c r="I6" s="155">
        <v>583220</v>
      </c>
      <c r="J6" s="155">
        <v>329405</v>
      </c>
      <c r="K6" s="155">
        <v>253815</v>
      </c>
      <c r="L6" s="155">
        <v>3</v>
      </c>
      <c r="M6" s="155">
        <v>1</v>
      </c>
      <c r="N6" s="155">
        <v>2</v>
      </c>
      <c r="O6" s="155">
        <v>0</v>
      </c>
      <c r="P6" s="156">
        <v>0</v>
      </c>
      <c r="Q6" s="157"/>
      <c r="R6" s="157"/>
    </row>
    <row r="7" spans="1:18" s="158" customFormat="1" ht="26.25" customHeight="1">
      <c r="A7" s="153">
        <v>2018</v>
      </c>
      <c r="B7" s="154">
        <v>62</v>
      </c>
      <c r="C7" s="155">
        <v>49</v>
      </c>
      <c r="D7" s="155">
        <v>0</v>
      </c>
      <c r="E7" s="155">
        <v>13</v>
      </c>
      <c r="F7" s="155">
        <v>30</v>
      </c>
      <c r="G7" s="155">
        <v>5</v>
      </c>
      <c r="H7" s="155">
        <v>2762</v>
      </c>
      <c r="I7" s="155">
        <v>274916</v>
      </c>
      <c r="J7" s="155">
        <v>160405</v>
      </c>
      <c r="K7" s="155">
        <v>114511</v>
      </c>
      <c r="L7" s="155">
        <v>0</v>
      </c>
      <c r="M7" s="155">
        <v>0</v>
      </c>
      <c r="N7" s="155">
        <v>0</v>
      </c>
      <c r="O7" s="155">
        <v>18</v>
      </c>
      <c r="P7" s="156">
        <v>0</v>
      </c>
      <c r="Q7" s="157"/>
      <c r="R7" s="157"/>
    </row>
    <row r="8" spans="1:18" s="158" customFormat="1" ht="26.25" customHeight="1">
      <c r="A8" s="153">
        <v>2019</v>
      </c>
      <c r="B8" s="159">
        <v>63</v>
      </c>
      <c r="C8" s="160">
        <v>55</v>
      </c>
      <c r="D8" s="160">
        <v>1</v>
      </c>
      <c r="E8" s="160">
        <v>7</v>
      </c>
      <c r="F8" s="160">
        <v>26</v>
      </c>
      <c r="G8" s="160">
        <v>5</v>
      </c>
      <c r="H8" s="160">
        <v>2509.7000000000003</v>
      </c>
      <c r="I8" s="160">
        <v>176189</v>
      </c>
      <c r="J8" s="160">
        <v>71726</v>
      </c>
      <c r="K8" s="160">
        <v>104463</v>
      </c>
      <c r="L8" s="160">
        <v>3</v>
      </c>
      <c r="M8" s="160">
        <v>1</v>
      </c>
      <c r="N8" s="160">
        <v>2</v>
      </c>
      <c r="O8" s="160">
        <v>9</v>
      </c>
      <c r="P8" s="161">
        <v>0</v>
      </c>
      <c r="Q8" s="157"/>
      <c r="R8" s="157"/>
    </row>
    <row r="9" spans="1:18" s="158" customFormat="1" ht="26.25" customHeight="1">
      <c r="A9" s="153">
        <v>2020</v>
      </c>
      <c r="B9" s="159">
        <v>64</v>
      </c>
      <c r="C9" s="160">
        <v>56</v>
      </c>
      <c r="D9" s="160">
        <v>1</v>
      </c>
      <c r="E9" s="160">
        <v>7</v>
      </c>
      <c r="F9" s="160">
        <v>9</v>
      </c>
      <c r="G9" s="160">
        <v>2</v>
      </c>
      <c r="H9" s="160">
        <v>3322.77</v>
      </c>
      <c r="I9" s="160">
        <v>320867</v>
      </c>
      <c r="J9" s="160">
        <v>178703</v>
      </c>
      <c r="K9" s="160">
        <v>142164</v>
      </c>
      <c r="L9" s="160">
        <v>1</v>
      </c>
      <c r="M9" s="160">
        <v>1</v>
      </c>
      <c r="N9" s="160">
        <v>0</v>
      </c>
      <c r="O9" s="160">
        <v>4</v>
      </c>
      <c r="P9" s="161">
        <v>0</v>
      </c>
      <c r="Q9" s="157"/>
      <c r="R9" s="157"/>
    </row>
    <row r="10" spans="1:18" s="158" customFormat="1" ht="26.25" customHeight="1">
      <c r="A10" s="153">
        <v>2021</v>
      </c>
      <c r="B10" s="159">
        <v>69</v>
      </c>
      <c r="C10" s="160">
        <v>60</v>
      </c>
      <c r="D10" s="160">
        <v>1</v>
      </c>
      <c r="E10" s="160">
        <v>8</v>
      </c>
      <c r="F10" s="160">
        <v>5</v>
      </c>
      <c r="G10" s="160">
        <v>4</v>
      </c>
      <c r="H10" s="160">
        <v>4880</v>
      </c>
      <c r="I10" s="160">
        <v>946838</v>
      </c>
      <c r="J10" s="160">
        <v>334656</v>
      </c>
      <c r="K10" s="160">
        <v>612182</v>
      </c>
      <c r="L10" s="160">
        <v>4</v>
      </c>
      <c r="M10" s="160">
        <v>0</v>
      </c>
      <c r="N10" s="160">
        <v>4</v>
      </c>
      <c r="O10" s="160">
        <v>13</v>
      </c>
      <c r="P10" s="161">
        <v>0</v>
      </c>
      <c r="Q10" s="157"/>
      <c r="R10" s="157"/>
    </row>
    <row r="11" spans="1:18" ht="26.25" customHeight="1">
      <c r="A11" s="162">
        <v>2022</v>
      </c>
      <c r="B11" s="163">
        <f>SUM(B12:B25)</f>
        <v>108</v>
      </c>
      <c r="C11" s="164">
        <f t="shared" ref="C11:P11" si="0">SUM(C12:C25)</f>
        <v>98</v>
      </c>
      <c r="D11" s="164">
        <f t="shared" si="0"/>
        <v>0</v>
      </c>
      <c r="E11" s="164">
        <f t="shared" si="0"/>
        <v>10</v>
      </c>
      <c r="F11" s="164">
        <f t="shared" si="0"/>
        <v>15</v>
      </c>
      <c r="G11" s="164">
        <f t="shared" si="0"/>
        <v>0</v>
      </c>
      <c r="H11" s="164">
        <f t="shared" si="0"/>
        <v>26412.69</v>
      </c>
      <c r="I11" s="164">
        <f t="shared" si="0"/>
        <v>1548110</v>
      </c>
      <c r="J11" s="164">
        <f t="shared" si="0"/>
        <v>636557</v>
      </c>
      <c r="K11" s="164">
        <f t="shared" si="0"/>
        <v>911553</v>
      </c>
      <c r="L11" s="164">
        <f t="shared" si="0"/>
        <v>5</v>
      </c>
      <c r="M11" s="164">
        <f t="shared" si="0"/>
        <v>0</v>
      </c>
      <c r="N11" s="164">
        <f t="shared" si="0"/>
        <v>5</v>
      </c>
      <c r="O11" s="164">
        <f t="shared" si="0"/>
        <v>0</v>
      </c>
      <c r="P11" s="165">
        <f t="shared" si="0"/>
        <v>0</v>
      </c>
      <c r="Q11" s="166"/>
      <c r="R11" s="157"/>
    </row>
    <row r="12" spans="1:18" ht="26.25" customHeight="1">
      <c r="A12" s="82" t="s">
        <v>186</v>
      </c>
      <c r="B12" s="167">
        <f>C12+D12+E12</f>
        <v>23</v>
      </c>
      <c r="C12" s="352">
        <v>21</v>
      </c>
      <c r="D12" s="352">
        <v>0</v>
      </c>
      <c r="E12" s="352">
        <v>2</v>
      </c>
      <c r="F12" s="352">
        <v>3</v>
      </c>
      <c r="G12" s="352">
        <v>0</v>
      </c>
      <c r="H12" s="352">
        <v>155</v>
      </c>
      <c r="I12" s="168">
        <f>J12+K12</f>
        <v>208181</v>
      </c>
      <c r="J12" s="353">
        <v>16940</v>
      </c>
      <c r="K12" s="353">
        <v>191241</v>
      </c>
      <c r="L12" s="354">
        <f>SUM(M12:N12)</f>
        <v>0</v>
      </c>
      <c r="M12" s="352">
        <v>0</v>
      </c>
      <c r="N12" s="352">
        <v>0</v>
      </c>
      <c r="O12" s="355">
        <v>0</v>
      </c>
      <c r="P12" s="169">
        <v>0</v>
      </c>
    </row>
    <row r="13" spans="1:18" ht="26.25" customHeight="1">
      <c r="A13" s="170" t="s">
        <v>223</v>
      </c>
      <c r="B13" s="167">
        <f t="shared" ref="B13:B25" si="1">C13+D13+E13</f>
        <v>24</v>
      </c>
      <c r="C13" s="352">
        <v>21</v>
      </c>
      <c r="D13" s="352">
        <v>0</v>
      </c>
      <c r="E13" s="352">
        <v>3</v>
      </c>
      <c r="F13" s="352">
        <v>2</v>
      </c>
      <c r="G13" s="352">
        <v>0</v>
      </c>
      <c r="H13" s="352">
        <v>322.10000000000002</v>
      </c>
      <c r="I13" s="168">
        <f t="shared" ref="I13:I25" si="2">J13+K13</f>
        <v>95375</v>
      </c>
      <c r="J13" s="353">
        <v>16606</v>
      </c>
      <c r="K13" s="353">
        <v>78769</v>
      </c>
      <c r="L13" s="354">
        <f t="shared" ref="L13:L25" si="3">SUM(M13:N13)</f>
        <v>1</v>
      </c>
      <c r="M13" s="352">
        <v>0</v>
      </c>
      <c r="N13" s="352">
        <v>1</v>
      </c>
      <c r="O13" s="355">
        <v>0</v>
      </c>
      <c r="P13" s="169">
        <v>0</v>
      </c>
    </row>
    <row r="14" spans="1:18" ht="26.25" customHeight="1">
      <c r="A14" s="82" t="s">
        <v>188</v>
      </c>
      <c r="B14" s="167">
        <f t="shared" si="1"/>
        <v>2</v>
      </c>
      <c r="C14" s="352">
        <v>2</v>
      </c>
      <c r="D14" s="352">
        <v>0</v>
      </c>
      <c r="E14" s="352">
        <v>0</v>
      </c>
      <c r="F14" s="352">
        <v>0</v>
      </c>
      <c r="G14" s="352">
        <v>0</v>
      </c>
      <c r="H14" s="352">
        <v>0</v>
      </c>
      <c r="I14" s="168">
        <f t="shared" si="2"/>
        <v>121</v>
      </c>
      <c r="J14" s="353">
        <v>0</v>
      </c>
      <c r="K14" s="353">
        <v>121</v>
      </c>
      <c r="L14" s="354">
        <f t="shared" si="3"/>
        <v>0</v>
      </c>
      <c r="M14" s="352">
        <v>0</v>
      </c>
      <c r="N14" s="352">
        <v>0</v>
      </c>
      <c r="O14" s="355">
        <v>0</v>
      </c>
      <c r="P14" s="169">
        <v>0</v>
      </c>
    </row>
    <row r="15" spans="1:18" ht="26.25" customHeight="1">
      <c r="A15" s="82" t="s">
        <v>189</v>
      </c>
      <c r="B15" s="167">
        <f t="shared" si="1"/>
        <v>10</v>
      </c>
      <c r="C15" s="352">
        <v>9</v>
      </c>
      <c r="D15" s="352">
        <v>0</v>
      </c>
      <c r="E15" s="352">
        <v>1</v>
      </c>
      <c r="F15" s="352">
        <v>0</v>
      </c>
      <c r="G15" s="352">
        <v>0</v>
      </c>
      <c r="H15" s="352">
        <v>2400</v>
      </c>
      <c r="I15" s="168">
        <f t="shared" si="2"/>
        <v>409224</v>
      </c>
      <c r="J15" s="353">
        <v>249993</v>
      </c>
      <c r="K15" s="353">
        <v>159231</v>
      </c>
      <c r="L15" s="354">
        <f t="shared" si="3"/>
        <v>1</v>
      </c>
      <c r="M15" s="352">
        <v>0</v>
      </c>
      <c r="N15" s="352">
        <v>1</v>
      </c>
      <c r="O15" s="355">
        <v>0</v>
      </c>
      <c r="P15" s="169">
        <v>0</v>
      </c>
    </row>
    <row r="16" spans="1:18" ht="26.25" customHeight="1">
      <c r="A16" s="82" t="s">
        <v>190</v>
      </c>
      <c r="B16" s="167">
        <f t="shared" si="1"/>
        <v>4</v>
      </c>
      <c r="C16" s="352">
        <v>4</v>
      </c>
      <c r="D16" s="352">
        <v>0</v>
      </c>
      <c r="E16" s="352">
        <v>0</v>
      </c>
      <c r="F16" s="352">
        <v>0</v>
      </c>
      <c r="G16" s="352">
        <v>0</v>
      </c>
      <c r="H16" s="352">
        <v>37.22</v>
      </c>
      <c r="I16" s="168">
        <f t="shared" si="2"/>
        <v>7141</v>
      </c>
      <c r="J16" s="353">
        <v>6854</v>
      </c>
      <c r="K16" s="353">
        <v>287</v>
      </c>
      <c r="L16" s="354">
        <f t="shared" si="3"/>
        <v>0</v>
      </c>
      <c r="M16" s="352">
        <v>0</v>
      </c>
      <c r="N16" s="352">
        <v>0</v>
      </c>
      <c r="O16" s="355">
        <v>0</v>
      </c>
      <c r="P16" s="169">
        <v>0</v>
      </c>
    </row>
    <row r="17" spans="1:32" ht="26.25" customHeight="1">
      <c r="A17" s="82" t="s">
        <v>191</v>
      </c>
      <c r="B17" s="167">
        <f t="shared" si="1"/>
        <v>5</v>
      </c>
      <c r="C17" s="352">
        <v>5</v>
      </c>
      <c r="D17" s="352">
        <v>0</v>
      </c>
      <c r="E17" s="352">
        <v>0</v>
      </c>
      <c r="F17" s="352">
        <v>2</v>
      </c>
      <c r="G17" s="352">
        <v>0</v>
      </c>
      <c r="H17" s="352">
        <v>10</v>
      </c>
      <c r="I17" s="168">
        <f t="shared" si="2"/>
        <v>7845</v>
      </c>
      <c r="J17" s="353">
        <v>6143</v>
      </c>
      <c r="K17" s="353">
        <v>1702</v>
      </c>
      <c r="L17" s="354">
        <f t="shared" si="3"/>
        <v>0</v>
      </c>
      <c r="M17" s="352">
        <v>0</v>
      </c>
      <c r="N17" s="352">
        <v>0</v>
      </c>
      <c r="O17" s="355">
        <v>0</v>
      </c>
      <c r="P17" s="169">
        <v>0</v>
      </c>
    </row>
    <row r="18" spans="1:32" ht="26.25" customHeight="1">
      <c r="A18" s="82" t="s">
        <v>192</v>
      </c>
      <c r="B18" s="167">
        <f t="shared" si="1"/>
        <v>6</v>
      </c>
      <c r="C18" s="352">
        <v>5</v>
      </c>
      <c r="D18" s="352">
        <v>0</v>
      </c>
      <c r="E18" s="352">
        <v>1</v>
      </c>
      <c r="F18" s="352">
        <v>1</v>
      </c>
      <c r="G18" s="352">
        <v>0</v>
      </c>
      <c r="H18" s="352">
        <v>143</v>
      </c>
      <c r="I18" s="168">
        <f t="shared" si="2"/>
        <v>39166</v>
      </c>
      <c r="J18" s="353">
        <v>15707</v>
      </c>
      <c r="K18" s="353">
        <v>23459</v>
      </c>
      <c r="L18" s="354">
        <f t="shared" si="3"/>
        <v>0</v>
      </c>
      <c r="M18" s="352">
        <v>0</v>
      </c>
      <c r="N18" s="352">
        <v>0</v>
      </c>
      <c r="O18" s="355">
        <v>0</v>
      </c>
      <c r="P18" s="169">
        <v>0</v>
      </c>
    </row>
    <row r="19" spans="1:32" ht="26.25" customHeight="1">
      <c r="A19" s="82" t="s">
        <v>193</v>
      </c>
      <c r="B19" s="167">
        <f t="shared" si="1"/>
        <v>4</v>
      </c>
      <c r="C19" s="352">
        <v>3</v>
      </c>
      <c r="D19" s="352">
        <v>0</v>
      </c>
      <c r="E19" s="352">
        <v>1</v>
      </c>
      <c r="F19" s="352">
        <v>2</v>
      </c>
      <c r="G19" s="352">
        <v>0</v>
      </c>
      <c r="H19" s="352">
        <v>20510</v>
      </c>
      <c r="I19" s="168">
        <f t="shared" si="2"/>
        <v>315042</v>
      </c>
      <c r="J19" s="353">
        <v>77814</v>
      </c>
      <c r="K19" s="353">
        <v>237228</v>
      </c>
      <c r="L19" s="354">
        <f t="shared" si="3"/>
        <v>0</v>
      </c>
      <c r="M19" s="352">
        <v>0</v>
      </c>
      <c r="N19" s="352">
        <v>0</v>
      </c>
      <c r="O19" s="355">
        <v>0</v>
      </c>
      <c r="P19" s="169">
        <v>0</v>
      </c>
    </row>
    <row r="20" spans="1:32" ht="26.25" customHeight="1">
      <c r="A20" s="82" t="s">
        <v>195</v>
      </c>
      <c r="B20" s="167">
        <f t="shared" si="1"/>
        <v>5</v>
      </c>
      <c r="C20" s="352">
        <v>4</v>
      </c>
      <c r="D20" s="352">
        <v>0</v>
      </c>
      <c r="E20" s="352">
        <v>1</v>
      </c>
      <c r="F20" s="352">
        <v>0</v>
      </c>
      <c r="G20" s="352">
        <v>0</v>
      </c>
      <c r="H20" s="352">
        <v>33</v>
      </c>
      <c r="I20" s="168">
        <f t="shared" si="2"/>
        <v>57557</v>
      </c>
      <c r="J20" s="353">
        <v>0</v>
      </c>
      <c r="K20" s="353">
        <v>57557</v>
      </c>
      <c r="L20" s="354">
        <f t="shared" si="3"/>
        <v>0</v>
      </c>
      <c r="M20" s="352">
        <v>0</v>
      </c>
      <c r="N20" s="352">
        <v>0</v>
      </c>
      <c r="O20" s="355">
        <v>0</v>
      </c>
      <c r="P20" s="169">
        <v>0</v>
      </c>
    </row>
    <row r="21" spans="1:32" ht="26.25" customHeight="1">
      <c r="A21" s="82" t="s">
        <v>196</v>
      </c>
      <c r="B21" s="167">
        <f t="shared" si="1"/>
        <v>4</v>
      </c>
      <c r="C21" s="352">
        <v>4</v>
      </c>
      <c r="D21" s="352">
        <v>0</v>
      </c>
      <c r="E21" s="352">
        <v>0</v>
      </c>
      <c r="F21" s="352">
        <v>1</v>
      </c>
      <c r="G21" s="352">
        <v>0</v>
      </c>
      <c r="H21" s="352">
        <v>2000</v>
      </c>
      <c r="I21" s="168">
        <f t="shared" si="2"/>
        <v>1875</v>
      </c>
      <c r="J21" s="353">
        <v>591</v>
      </c>
      <c r="K21" s="353">
        <v>1284</v>
      </c>
      <c r="L21" s="354">
        <f t="shared" si="3"/>
        <v>0</v>
      </c>
      <c r="M21" s="352">
        <v>0</v>
      </c>
      <c r="N21" s="352">
        <v>0</v>
      </c>
      <c r="O21" s="355">
        <v>0</v>
      </c>
      <c r="P21" s="169">
        <v>0</v>
      </c>
    </row>
    <row r="22" spans="1:32" ht="26.25" customHeight="1">
      <c r="A22" s="82" t="s">
        <v>197</v>
      </c>
      <c r="B22" s="167">
        <f t="shared" si="1"/>
        <v>2</v>
      </c>
      <c r="C22" s="352">
        <v>2</v>
      </c>
      <c r="D22" s="352">
        <v>0</v>
      </c>
      <c r="E22" s="352">
        <v>0</v>
      </c>
      <c r="F22" s="352">
        <v>1</v>
      </c>
      <c r="G22" s="352">
        <v>0</v>
      </c>
      <c r="H22" s="352">
        <v>33.299999999999997</v>
      </c>
      <c r="I22" s="168">
        <f t="shared" si="2"/>
        <v>14224</v>
      </c>
      <c r="J22" s="353">
        <v>6593</v>
      </c>
      <c r="K22" s="353">
        <v>7631</v>
      </c>
      <c r="L22" s="354">
        <f t="shared" si="3"/>
        <v>0</v>
      </c>
      <c r="M22" s="352">
        <v>0</v>
      </c>
      <c r="N22" s="352">
        <v>0</v>
      </c>
      <c r="O22" s="355">
        <v>0</v>
      </c>
      <c r="P22" s="169">
        <v>0</v>
      </c>
    </row>
    <row r="23" spans="1:32" ht="26.25" customHeight="1">
      <c r="A23" s="82" t="s">
        <v>198</v>
      </c>
      <c r="B23" s="167">
        <f t="shared" si="1"/>
        <v>11</v>
      </c>
      <c r="C23" s="352">
        <v>10</v>
      </c>
      <c r="D23" s="352">
        <v>0</v>
      </c>
      <c r="E23" s="352">
        <v>1</v>
      </c>
      <c r="F23" s="352">
        <v>1</v>
      </c>
      <c r="G23" s="352">
        <v>0</v>
      </c>
      <c r="H23" s="352">
        <v>205</v>
      </c>
      <c r="I23" s="168">
        <f t="shared" si="2"/>
        <v>51748</v>
      </c>
      <c r="J23" s="353">
        <v>5091</v>
      </c>
      <c r="K23" s="353">
        <v>46657</v>
      </c>
      <c r="L23" s="354">
        <f t="shared" si="3"/>
        <v>3</v>
      </c>
      <c r="M23" s="352">
        <v>0</v>
      </c>
      <c r="N23" s="352">
        <v>3</v>
      </c>
      <c r="O23" s="355">
        <v>0</v>
      </c>
      <c r="P23" s="169">
        <v>0</v>
      </c>
    </row>
    <row r="24" spans="1:32" ht="26.25" customHeight="1">
      <c r="A24" s="82" t="s">
        <v>199</v>
      </c>
      <c r="B24" s="167">
        <f t="shared" si="1"/>
        <v>6</v>
      </c>
      <c r="C24" s="352">
        <v>6</v>
      </c>
      <c r="D24" s="352">
        <v>0</v>
      </c>
      <c r="E24" s="352">
        <v>0</v>
      </c>
      <c r="F24" s="352">
        <v>1</v>
      </c>
      <c r="G24" s="352">
        <v>0</v>
      </c>
      <c r="H24" s="352">
        <v>547.07000000000005</v>
      </c>
      <c r="I24" s="168">
        <f t="shared" si="2"/>
        <v>338599</v>
      </c>
      <c r="J24" s="353">
        <v>232759</v>
      </c>
      <c r="K24" s="353">
        <v>105840</v>
      </c>
      <c r="L24" s="354">
        <f t="shared" si="3"/>
        <v>0</v>
      </c>
      <c r="M24" s="352">
        <v>0</v>
      </c>
      <c r="N24" s="352">
        <v>0</v>
      </c>
      <c r="O24" s="355">
        <v>0</v>
      </c>
      <c r="P24" s="169">
        <v>0</v>
      </c>
    </row>
    <row r="25" spans="1:32" ht="26.25" customHeight="1">
      <c r="A25" s="83" t="s">
        <v>200</v>
      </c>
      <c r="B25" s="171">
        <f t="shared" si="1"/>
        <v>2</v>
      </c>
      <c r="C25" s="356">
        <v>2</v>
      </c>
      <c r="D25" s="356">
        <v>0</v>
      </c>
      <c r="E25" s="356">
        <v>0</v>
      </c>
      <c r="F25" s="356">
        <v>1</v>
      </c>
      <c r="G25" s="356">
        <v>0</v>
      </c>
      <c r="H25" s="356">
        <v>17</v>
      </c>
      <c r="I25" s="172">
        <f t="shared" si="2"/>
        <v>2012</v>
      </c>
      <c r="J25" s="357">
        <v>1466</v>
      </c>
      <c r="K25" s="357">
        <v>546</v>
      </c>
      <c r="L25" s="358">
        <f t="shared" si="3"/>
        <v>0</v>
      </c>
      <c r="M25" s="356">
        <v>0</v>
      </c>
      <c r="N25" s="356">
        <v>0</v>
      </c>
      <c r="O25" s="359">
        <v>0</v>
      </c>
      <c r="P25" s="173">
        <v>0</v>
      </c>
    </row>
    <row r="26" spans="1:32" s="175" customFormat="1" ht="26.25" customHeight="1">
      <c r="A26" s="174" t="s">
        <v>224</v>
      </c>
      <c r="P26" s="176" t="s">
        <v>225</v>
      </c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90"/>
      <c r="AD26" s="390"/>
      <c r="AE26" s="390"/>
      <c r="AF26" s="390"/>
    </row>
  </sheetData>
  <mergeCells count="8">
    <mergeCell ref="P4:P5"/>
    <mergeCell ref="Q26:AF26"/>
    <mergeCell ref="A4:A5"/>
    <mergeCell ref="B4:E4"/>
    <mergeCell ref="F4:H4"/>
    <mergeCell ref="I4:K4"/>
    <mergeCell ref="L4:N4"/>
    <mergeCell ref="O4:O5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25"/>
  <sheetViews>
    <sheetView workbookViewId="0">
      <selection activeCell="D2" sqref="D2"/>
    </sheetView>
  </sheetViews>
  <sheetFormatPr defaultRowHeight="16.5"/>
  <cols>
    <col min="1" max="1" width="8.75" style="145" customWidth="1"/>
    <col min="2" max="2" width="6.375" style="145" customWidth="1"/>
    <col min="3" max="3" width="10.875" style="145" customWidth="1"/>
    <col min="4" max="4" width="10.375" style="145" customWidth="1"/>
    <col min="5" max="5" width="14.125" style="145" customWidth="1"/>
    <col min="6" max="6" width="9.5" style="145" customWidth="1"/>
    <col min="7" max="7" width="8.625" style="145" customWidth="1"/>
    <col min="8" max="8" width="9" style="145" customWidth="1"/>
    <col min="9" max="9" width="10.5" style="145" customWidth="1"/>
    <col min="10" max="10" width="6.125" style="145" customWidth="1"/>
    <col min="11" max="11" width="11.75" style="145" customWidth="1"/>
    <col min="12" max="12" width="7.75" style="145" customWidth="1"/>
    <col min="13" max="13" width="8.375" style="145" customWidth="1"/>
    <col min="14" max="17" width="9" style="81"/>
    <col min="18" max="18" width="9" style="177"/>
    <col min="19" max="16384" width="9" style="145"/>
  </cols>
  <sheetData>
    <row r="1" spans="1:18" ht="16.5" customHeight="1"/>
    <row r="2" spans="1:18" ht="23.25" customHeight="1">
      <c r="A2" s="149" t="s">
        <v>226</v>
      </c>
      <c r="B2" s="149"/>
      <c r="C2" s="149"/>
      <c r="D2" s="149"/>
      <c r="E2" s="149"/>
      <c r="F2" s="149"/>
      <c r="G2" s="149"/>
    </row>
    <row r="3" spans="1:18" s="175" customFormat="1" ht="23.25" customHeight="1">
      <c r="A3" s="71" t="s">
        <v>227</v>
      </c>
      <c r="B3" s="70"/>
      <c r="C3" s="70"/>
      <c r="D3" s="70"/>
      <c r="E3" s="70"/>
      <c r="F3" s="70"/>
      <c r="G3" s="70"/>
      <c r="M3" s="90" t="s">
        <v>228</v>
      </c>
      <c r="N3" s="81"/>
      <c r="O3" s="81"/>
      <c r="P3" s="81"/>
      <c r="Q3" s="81"/>
      <c r="R3" s="178"/>
    </row>
    <row r="4" spans="1:18" ht="54" customHeight="1">
      <c r="A4" s="179" t="s">
        <v>85</v>
      </c>
      <c r="B4" s="180" t="s">
        <v>158</v>
      </c>
      <c r="C4" s="180" t="s">
        <v>229</v>
      </c>
      <c r="D4" s="180" t="s">
        <v>230</v>
      </c>
      <c r="E4" s="180" t="s">
        <v>231</v>
      </c>
      <c r="F4" s="180" t="s">
        <v>232</v>
      </c>
      <c r="G4" s="180" t="s">
        <v>233</v>
      </c>
      <c r="H4" s="180" t="s">
        <v>234</v>
      </c>
      <c r="I4" s="180" t="s">
        <v>235</v>
      </c>
      <c r="J4" s="180" t="s">
        <v>236</v>
      </c>
      <c r="K4" s="180" t="s">
        <v>237</v>
      </c>
      <c r="L4" s="180" t="s">
        <v>238</v>
      </c>
      <c r="M4" s="180" t="s">
        <v>239</v>
      </c>
    </row>
    <row r="5" spans="1:18" s="158" customFormat="1" ht="27" customHeight="1">
      <c r="A5" s="153">
        <v>2017</v>
      </c>
      <c r="B5" s="8">
        <v>66</v>
      </c>
      <c r="C5" s="9">
        <v>9</v>
      </c>
      <c r="D5" s="9">
        <v>5</v>
      </c>
      <c r="E5" s="9">
        <v>0</v>
      </c>
      <c r="F5" s="9">
        <v>0</v>
      </c>
      <c r="G5" s="9">
        <v>0</v>
      </c>
      <c r="H5" s="9">
        <v>31</v>
      </c>
      <c r="I5" s="9">
        <v>2</v>
      </c>
      <c r="J5" s="9">
        <v>1</v>
      </c>
      <c r="K5" s="9">
        <v>0</v>
      </c>
      <c r="L5" s="9">
        <v>0</v>
      </c>
      <c r="M5" s="10">
        <v>18</v>
      </c>
      <c r="N5" s="81"/>
      <c r="O5" s="81"/>
      <c r="P5" s="181"/>
      <c r="Q5" s="181"/>
      <c r="R5" s="182"/>
    </row>
    <row r="6" spans="1:18" s="158" customFormat="1" ht="27" customHeight="1">
      <c r="A6" s="153">
        <v>2018</v>
      </c>
      <c r="B6" s="8">
        <v>62</v>
      </c>
      <c r="C6" s="9">
        <v>16</v>
      </c>
      <c r="D6" s="9">
        <v>5</v>
      </c>
      <c r="E6" s="9">
        <v>0</v>
      </c>
      <c r="F6" s="9">
        <v>0</v>
      </c>
      <c r="G6" s="9">
        <v>0</v>
      </c>
      <c r="H6" s="9">
        <v>27</v>
      </c>
      <c r="I6" s="9">
        <v>1</v>
      </c>
      <c r="J6" s="9">
        <v>0</v>
      </c>
      <c r="K6" s="9">
        <v>0</v>
      </c>
      <c r="L6" s="9">
        <v>2</v>
      </c>
      <c r="M6" s="10">
        <v>11</v>
      </c>
      <c r="N6" s="81"/>
      <c r="O6" s="81"/>
      <c r="P6" s="181"/>
      <c r="Q6" s="181"/>
      <c r="R6" s="182"/>
    </row>
    <row r="7" spans="1:18" s="158" customFormat="1" ht="27" customHeight="1">
      <c r="A7" s="153">
        <v>2019</v>
      </c>
      <c r="B7" s="109">
        <v>63</v>
      </c>
      <c r="C7" s="110">
        <v>11</v>
      </c>
      <c r="D7" s="110">
        <v>1</v>
      </c>
      <c r="E7" s="110">
        <v>1</v>
      </c>
      <c r="F7" s="110">
        <v>0</v>
      </c>
      <c r="G7" s="110">
        <v>0</v>
      </c>
      <c r="H7" s="110">
        <v>42</v>
      </c>
      <c r="I7" s="110">
        <v>1</v>
      </c>
      <c r="J7" s="110">
        <v>0</v>
      </c>
      <c r="K7" s="110">
        <v>1</v>
      </c>
      <c r="L7" s="110">
        <v>0</v>
      </c>
      <c r="M7" s="112">
        <v>6</v>
      </c>
      <c r="N7" s="81"/>
      <c r="O7" s="81"/>
      <c r="P7" s="181"/>
      <c r="Q7" s="181"/>
      <c r="R7" s="182"/>
    </row>
    <row r="8" spans="1:18" s="158" customFormat="1" ht="27" customHeight="1">
      <c r="A8" s="153">
        <v>2020</v>
      </c>
      <c r="B8" s="109">
        <v>64</v>
      </c>
      <c r="C8" s="110">
        <v>28</v>
      </c>
      <c r="D8" s="110">
        <v>1</v>
      </c>
      <c r="E8" s="110">
        <v>0</v>
      </c>
      <c r="F8" s="110">
        <v>0</v>
      </c>
      <c r="G8" s="110">
        <v>0</v>
      </c>
      <c r="H8" s="110">
        <v>27</v>
      </c>
      <c r="I8" s="110">
        <v>0</v>
      </c>
      <c r="J8" s="110">
        <v>0</v>
      </c>
      <c r="K8" s="110">
        <v>0</v>
      </c>
      <c r="L8" s="110">
        <v>0</v>
      </c>
      <c r="M8" s="112">
        <v>8</v>
      </c>
      <c r="N8" s="81"/>
      <c r="O8" s="81"/>
      <c r="P8" s="181"/>
      <c r="Q8" s="181"/>
      <c r="R8" s="182"/>
    </row>
    <row r="9" spans="1:18" s="158" customFormat="1" ht="27" customHeight="1">
      <c r="A9" s="153">
        <v>2021</v>
      </c>
      <c r="B9" s="109">
        <v>69</v>
      </c>
      <c r="C9" s="110">
        <v>17</v>
      </c>
      <c r="D9" s="110">
        <v>2</v>
      </c>
      <c r="E9" s="110">
        <v>0</v>
      </c>
      <c r="F9" s="110">
        <v>1</v>
      </c>
      <c r="G9" s="110">
        <v>1</v>
      </c>
      <c r="H9" s="110">
        <v>39</v>
      </c>
      <c r="I9" s="110">
        <v>2</v>
      </c>
      <c r="J9" s="110">
        <v>1</v>
      </c>
      <c r="K9" s="110">
        <v>0</v>
      </c>
      <c r="L9" s="110">
        <v>0</v>
      </c>
      <c r="M9" s="112">
        <v>6</v>
      </c>
      <c r="N9" s="81"/>
      <c r="O9" s="81"/>
      <c r="P9" s="181"/>
      <c r="Q9" s="181"/>
      <c r="R9" s="182"/>
    </row>
    <row r="10" spans="1:18" ht="27" customHeight="1">
      <c r="A10" s="183">
        <v>2022</v>
      </c>
      <c r="B10" s="122">
        <f>SUM(B11:B24)</f>
        <v>108</v>
      </c>
      <c r="C10" s="123">
        <f t="shared" ref="C10:M10" si="0">SUM(C11:C24)</f>
        <v>18</v>
      </c>
      <c r="D10" s="123">
        <f t="shared" si="0"/>
        <v>3</v>
      </c>
      <c r="E10" s="123">
        <f t="shared" si="0"/>
        <v>0</v>
      </c>
      <c r="F10" s="123">
        <f t="shared" si="0"/>
        <v>0</v>
      </c>
      <c r="G10" s="123">
        <f t="shared" si="0"/>
        <v>3</v>
      </c>
      <c r="H10" s="123">
        <f t="shared" si="0"/>
        <v>74</v>
      </c>
      <c r="I10" s="123">
        <f t="shared" si="0"/>
        <v>1</v>
      </c>
      <c r="J10" s="123">
        <f>SUM(J11:J24)</f>
        <v>0</v>
      </c>
      <c r="K10" s="123">
        <f t="shared" si="0"/>
        <v>0</v>
      </c>
      <c r="L10" s="123">
        <f t="shared" si="0"/>
        <v>0</v>
      </c>
      <c r="M10" s="184">
        <f t="shared" si="0"/>
        <v>9</v>
      </c>
    </row>
    <row r="11" spans="1:18" ht="27" customHeight="1">
      <c r="A11" s="82" t="s">
        <v>186</v>
      </c>
      <c r="B11" s="132">
        <f>SUM(C11:M11)</f>
        <v>23</v>
      </c>
      <c r="C11" s="360">
        <v>3</v>
      </c>
      <c r="D11" s="361">
        <v>1</v>
      </c>
      <c r="E11" s="361">
        <v>0</v>
      </c>
      <c r="F11" s="361">
        <v>0</v>
      </c>
      <c r="G11" s="361">
        <v>1</v>
      </c>
      <c r="H11" s="360">
        <v>16</v>
      </c>
      <c r="I11" s="361">
        <v>0</v>
      </c>
      <c r="J11" s="361">
        <v>0</v>
      </c>
      <c r="K11" s="360">
        <v>0</v>
      </c>
      <c r="L11" s="361">
        <v>0</v>
      </c>
      <c r="M11" s="362">
        <v>2</v>
      </c>
    </row>
    <row r="12" spans="1:18" ht="27" customHeight="1">
      <c r="A12" s="187" t="s">
        <v>240</v>
      </c>
      <c r="B12" s="132">
        <f t="shared" ref="B12:B24" si="1">SUM(C12:M12)</f>
        <v>24</v>
      </c>
      <c r="C12" s="360">
        <v>4</v>
      </c>
      <c r="D12" s="360">
        <v>0</v>
      </c>
      <c r="E12" s="361">
        <v>0</v>
      </c>
      <c r="F12" s="361">
        <v>0</v>
      </c>
      <c r="G12" s="361">
        <v>1</v>
      </c>
      <c r="H12" s="360">
        <v>16</v>
      </c>
      <c r="I12" s="360">
        <v>1</v>
      </c>
      <c r="J12" s="360">
        <v>0</v>
      </c>
      <c r="K12" s="361">
        <v>0</v>
      </c>
      <c r="L12" s="361">
        <v>0</v>
      </c>
      <c r="M12" s="362">
        <v>2</v>
      </c>
    </row>
    <row r="13" spans="1:18" ht="27" customHeight="1">
      <c r="A13" s="82" t="s">
        <v>188</v>
      </c>
      <c r="B13" s="132">
        <f t="shared" si="1"/>
        <v>2</v>
      </c>
      <c r="C13" s="360">
        <v>1</v>
      </c>
      <c r="D13" s="361">
        <v>0</v>
      </c>
      <c r="E13" s="361">
        <v>0</v>
      </c>
      <c r="F13" s="361">
        <v>0</v>
      </c>
      <c r="G13" s="360">
        <v>0</v>
      </c>
      <c r="H13" s="360">
        <v>1</v>
      </c>
      <c r="I13" s="361">
        <v>0</v>
      </c>
      <c r="J13" s="360">
        <v>0</v>
      </c>
      <c r="K13" s="360">
        <v>0</v>
      </c>
      <c r="L13" s="360">
        <v>0</v>
      </c>
      <c r="M13" s="363">
        <v>0</v>
      </c>
    </row>
    <row r="14" spans="1:18" ht="27" customHeight="1">
      <c r="A14" s="82" t="s">
        <v>189</v>
      </c>
      <c r="B14" s="132">
        <f t="shared" si="1"/>
        <v>10</v>
      </c>
      <c r="C14" s="361">
        <v>1</v>
      </c>
      <c r="D14" s="360">
        <v>0</v>
      </c>
      <c r="E14" s="361">
        <v>0</v>
      </c>
      <c r="F14" s="361">
        <v>0</v>
      </c>
      <c r="G14" s="361">
        <v>0</v>
      </c>
      <c r="H14" s="360">
        <v>8</v>
      </c>
      <c r="I14" s="361">
        <v>0</v>
      </c>
      <c r="J14" s="361">
        <v>0</v>
      </c>
      <c r="K14" s="360">
        <v>0</v>
      </c>
      <c r="L14" s="360">
        <v>0</v>
      </c>
      <c r="M14" s="363">
        <v>1</v>
      </c>
    </row>
    <row r="15" spans="1:18" ht="27" customHeight="1">
      <c r="A15" s="82" t="s">
        <v>190</v>
      </c>
      <c r="B15" s="132">
        <f t="shared" si="1"/>
        <v>4</v>
      </c>
      <c r="C15" s="361">
        <v>0</v>
      </c>
      <c r="D15" s="361">
        <v>0</v>
      </c>
      <c r="E15" s="361">
        <v>0</v>
      </c>
      <c r="F15" s="361">
        <v>0</v>
      </c>
      <c r="G15" s="361">
        <v>0</v>
      </c>
      <c r="H15" s="361">
        <v>4</v>
      </c>
      <c r="I15" s="361">
        <v>0</v>
      </c>
      <c r="J15" s="360">
        <v>0</v>
      </c>
      <c r="K15" s="361">
        <v>0</v>
      </c>
      <c r="L15" s="361">
        <v>0</v>
      </c>
      <c r="M15" s="363">
        <v>0</v>
      </c>
    </row>
    <row r="16" spans="1:18" ht="27" customHeight="1">
      <c r="A16" s="82" t="s">
        <v>191</v>
      </c>
      <c r="B16" s="132">
        <f t="shared" si="1"/>
        <v>5</v>
      </c>
      <c r="C16" s="360">
        <v>1</v>
      </c>
      <c r="D16" s="360">
        <v>0</v>
      </c>
      <c r="E16" s="360">
        <v>0</v>
      </c>
      <c r="F16" s="361">
        <v>0</v>
      </c>
      <c r="G16" s="360">
        <v>0</v>
      </c>
      <c r="H16" s="360">
        <v>4</v>
      </c>
      <c r="I16" s="361">
        <v>0</v>
      </c>
      <c r="J16" s="360">
        <v>0</v>
      </c>
      <c r="K16" s="360">
        <v>0</v>
      </c>
      <c r="L16" s="360">
        <v>0</v>
      </c>
      <c r="M16" s="363">
        <v>0</v>
      </c>
    </row>
    <row r="17" spans="1:18" ht="27" customHeight="1">
      <c r="A17" s="82" t="s">
        <v>192</v>
      </c>
      <c r="B17" s="132">
        <f t="shared" si="1"/>
        <v>6</v>
      </c>
      <c r="C17" s="361">
        <v>2</v>
      </c>
      <c r="D17" s="361">
        <v>0</v>
      </c>
      <c r="E17" s="361">
        <v>0</v>
      </c>
      <c r="F17" s="361">
        <v>0</v>
      </c>
      <c r="G17" s="361">
        <v>0</v>
      </c>
      <c r="H17" s="360">
        <v>3</v>
      </c>
      <c r="I17" s="361">
        <v>0</v>
      </c>
      <c r="J17" s="361">
        <v>0</v>
      </c>
      <c r="K17" s="360">
        <v>0</v>
      </c>
      <c r="L17" s="360">
        <v>0</v>
      </c>
      <c r="M17" s="363">
        <v>1</v>
      </c>
    </row>
    <row r="18" spans="1:18" ht="27" customHeight="1">
      <c r="A18" s="82" t="s">
        <v>193</v>
      </c>
      <c r="B18" s="132">
        <f t="shared" si="1"/>
        <v>4</v>
      </c>
      <c r="C18" s="360">
        <v>0</v>
      </c>
      <c r="D18" s="360">
        <v>1</v>
      </c>
      <c r="E18" s="361">
        <v>0</v>
      </c>
      <c r="F18" s="361">
        <v>0</v>
      </c>
      <c r="G18" s="361">
        <v>0</v>
      </c>
      <c r="H18" s="361">
        <v>2</v>
      </c>
      <c r="I18" s="361">
        <v>0</v>
      </c>
      <c r="J18" s="360">
        <v>0</v>
      </c>
      <c r="K18" s="361">
        <v>0</v>
      </c>
      <c r="L18" s="361">
        <v>0</v>
      </c>
      <c r="M18" s="362">
        <v>1</v>
      </c>
      <c r="N18" s="145"/>
      <c r="O18" s="145"/>
      <c r="P18" s="145"/>
      <c r="Q18" s="145"/>
      <c r="R18" s="145"/>
    </row>
    <row r="19" spans="1:18" ht="27" customHeight="1">
      <c r="A19" s="82" t="s">
        <v>195</v>
      </c>
      <c r="B19" s="132">
        <f t="shared" si="1"/>
        <v>5</v>
      </c>
      <c r="C19" s="361">
        <v>0</v>
      </c>
      <c r="D19" s="361">
        <v>0</v>
      </c>
      <c r="E19" s="361">
        <v>0</v>
      </c>
      <c r="F19" s="361">
        <v>0</v>
      </c>
      <c r="G19" s="360">
        <v>1</v>
      </c>
      <c r="H19" s="360">
        <v>3</v>
      </c>
      <c r="I19" s="361">
        <v>0</v>
      </c>
      <c r="J19" s="360">
        <v>0</v>
      </c>
      <c r="K19" s="360">
        <v>0</v>
      </c>
      <c r="L19" s="360">
        <v>0</v>
      </c>
      <c r="M19" s="362">
        <v>1</v>
      </c>
      <c r="N19" s="145"/>
      <c r="O19" s="145"/>
      <c r="P19" s="145"/>
      <c r="Q19" s="145"/>
      <c r="R19" s="145"/>
    </row>
    <row r="20" spans="1:18" ht="27" customHeight="1">
      <c r="A20" s="82" t="s">
        <v>196</v>
      </c>
      <c r="B20" s="132">
        <f t="shared" si="1"/>
        <v>4</v>
      </c>
      <c r="C20" s="361">
        <v>3</v>
      </c>
      <c r="D20" s="361">
        <v>0</v>
      </c>
      <c r="E20" s="361">
        <v>0</v>
      </c>
      <c r="F20" s="361">
        <v>0</v>
      </c>
      <c r="G20" s="361">
        <v>0</v>
      </c>
      <c r="H20" s="361">
        <v>1</v>
      </c>
      <c r="I20" s="361">
        <v>0</v>
      </c>
      <c r="J20" s="361">
        <v>0</v>
      </c>
      <c r="K20" s="360">
        <v>0</v>
      </c>
      <c r="L20" s="361">
        <v>0</v>
      </c>
      <c r="M20" s="363">
        <v>0</v>
      </c>
      <c r="N20" s="145"/>
      <c r="O20" s="145"/>
      <c r="P20" s="145"/>
      <c r="Q20" s="145"/>
      <c r="R20" s="145"/>
    </row>
    <row r="21" spans="1:18" ht="27" customHeight="1">
      <c r="A21" s="82" t="s">
        <v>197</v>
      </c>
      <c r="B21" s="132">
        <f t="shared" si="1"/>
        <v>2</v>
      </c>
      <c r="C21" s="361">
        <v>0</v>
      </c>
      <c r="D21" s="361">
        <v>1</v>
      </c>
      <c r="E21" s="361">
        <v>0</v>
      </c>
      <c r="F21" s="361">
        <v>0</v>
      </c>
      <c r="G21" s="361">
        <v>0</v>
      </c>
      <c r="H21" s="360">
        <v>1</v>
      </c>
      <c r="I21" s="361">
        <v>0</v>
      </c>
      <c r="J21" s="360">
        <v>0</v>
      </c>
      <c r="K21" s="361">
        <v>0</v>
      </c>
      <c r="L21" s="361">
        <v>0</v>
      </c>
      <c r="M21" s="363">
        <v>0</v>
      </c>
      <c r="N21" s="145"/>
      <c r="O21" s="145"/>
      <c r="P21" s="145"/>
      <c r="Q21" s="145"/>
      <c r="R21" s="145"/>
    </row>
    <row r="22" spans="1:18" ht="27" customHeight="1">
      <c r="A22" s="82" t="s">
        <v>198</v>
      </c>
      <c r="B22" s="132">
        <f t="shared" si="1"/>
        <v>10</v>
      </c>
      <c r="C22" s="360">
        <v>3</v>
      </c>
      <c r="D22" s="361">
        <v>0</v>
      </c>
      <c r="E22" s="360">
        <v>0</v>
      </c>
      <c r="F22" s="361">
        <v>0</v>
      </c>
      <c r="G22" s="360">
        <v>0</v>
      </c>
      <c r="H22" s="360">
        <v>7</v>
      </c>
      <c r="I22" s="361">
        <v>0</v>
      </c>
      <c r="J22" s="360">
        <v>0</v>
      </c>
      <c r="K22" s="360">
        <v>0</v>
      </c>
      <c r="L22" s="360">
        <v>0</v>
      </c>
      <c r="M22" s="362">
        <v>0</v>
      </c>
      <c r="N22" s="145"/>
      <c r="O22" s="145"/>
      <c r="P22" s="145"/>
      <c r="Q22" s="145"/>
      <c r="R22" s="145"/>
    </row>
    <row r="23" spans="1:18" ht="27" customHeight="1">
      <c r="A23" s="82" t="s">
        <v>199</v>
      </c>
      <c r="B23" s="132">
        <f t="shared" si="1"/>
        <v>7</v>
      </c>
      <c r="C23" s="361">
        <v>0</v>
      </c>
      <c r="D23" s="361">
        <v>0</v>
      </c>
      <c r="E23" s="361">
        <v>0</v>
      </c>
      <c r="F23" s="361">
        <v>0</v>
      </c>
      <c r="G23" s="361">
        <v>0</v>
      </c>
      <c r="H23" s="361">
        <v>6</v>
      </c>
      <c r="I23" s="361">
        <v>0</v>
      </c>
      <c r="J23" s="361">
        <v>0</v>
      </c>
      <c r="K23" s="361">
        <v>0</v>
      </c>
      <c r="L23" s="360">
        <v>0</v>
      </c>
      <c r="M23" s="362">
        <v>1</v>
      </c>
      <c r="N23" s="145"/>
      <c r="O23" s="145"/>
      <c r="P23" s="145"/>
      <c r="Q23" s="145"/>
      <c r="R23" s="145"/>
    </row>
    <row r="24" spans="1:18" ht="27" customHeight="1">
      <c r="A24" s="83" t="s">
        <v>200</v>
      </c>
      <c r="B24" s="188">
        <f t="shared" si="1"/>
        <v>2</v>
      </c>
      <c r="C24" s="364">
        <v>0</v>
      </c>
      <c r="D24" s="365">
        <v>0</v>
      </c>
      <c r="E24" s="364">
        <v>0</v>
      </c>
      <c r="F24" s="364">
        <v>0</v>
      </c>
      <c r="G24" s="364">
        <v>0</v>
      </c>
      <c r="H24" s="365">
        <v>2</v>
      </c>
      <c r="I24" s="364">
        <v>0</v>
      </c>
      <c r="J24" s="365">
        <v>0</v>
      </c>
      <c r="K24" s="365">
        <v>0</v>
      </c>
      <c r="L24" s="364">
        <v>0</v>
      </c>
      <c r="M24" s="366">
        <v>0</v>
      </c>
      <c r="N24" s="145"/>
      <c r="O24" s="145"/>
      <c r="P24" s="145"/>
      <c r="Q24" s="145"/>
      <c r="R24" s="145"/>
    </row>
    <row r="25" spans="1:18" s="175" customFormat="1" ht="27" customHeight="1">
      <c r="A25" s="393" t="s">
        <v>147</v>
      </c>
      <c r="B25" s="393"/>
      <c r="M25" s="176" t="s">
        <v>225</v>
      </c>
    </row>
  </sheetData>
  <mergeCells count="1">
    <mergeCell ref="A25:B2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16</vt:i4>
      </vt:variant>
    </vt:vector>
  </HeadingPairs>
  <TitlesOfParts>
    <vt:vector size="16" baseType="lpstr">
      <vt:lpstr>1. 공무원 총괄</vt:lpstr>
      <vt:lpstr>2. 군 공무원</vt:lpstr>
      <vt:lpstr>3. 의회사무과 직속기관 및 사업소공무원</vt:lpstr>
      <vt:lpstr>4. 읍면공무원</vt:lpstr>
      <vt:lpstr>5. 소방공무원</vt:lpstr>
      <vt:lpstr>6. 경찰공무원</vt:lpstr>
      <vt:lpstr>7. 퇴직사유별 공무원</vt:lpstr>
      <vt:lpstr>8. 화재발생</vt:lpstr>
      <vt:lpstr>9. 발화요인별 화재발생</vt:lpstr>
      <vt:lpstr>10. 장소별 화재발생</vt:lpstr>
      <vt:lpstr>11. 산불발생 현황</vt:lpstr>
      <vt:lpstr>12. 소방장비</vt:lpstr>
      <vt:lpstr>13. 119 구급활동 실적</vt:lpstr>
      <vt:lpstr>14. 119 구조활동 실적</vt:lpstr>
      <vt:lpstr>15. 재난사고 발생 및 피해현황</vt:lpstr>
      <vt:lpstr>16. 풍수해 발생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2023-11-16T04:48:38Z</dcterms:created>
  <dcterms:modified xsi:type="dcterms:W3CDTF">2024-03-13T07:34:30Z</dcterms:modified>
</cp:coreProperties>
</file>